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86" documentId="120_S{2AC9BD13-BADA-5192-A53E-5A8FF88502F6}" xr6:coauthVersionLast="47" xr6:coauthVersionMax="47" xr10:uidLastSave="{81AEE202-C596-42EA-B9A7-CF436127321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<sst xmlns="http://schemas.openxmlformats.org/spreadsheetml/2006/main" count="181543" uniqueCount="39148">
  <si>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</si>
  <si>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</si>
  <si>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</si>
  <si>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</si>
  <si>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</si>
  <si>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</si>
  <si>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</si>
  <si>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</si>
  <si>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</si>
  <si>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</si>
  <si>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</si>
  <si>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</si>
  <si>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</si>
  <si>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</si>
  <si>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</si>
  <si>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</si>
  <si>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</si>
  <si>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</si>
  <si>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</si>
  <si>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</si>
  <si>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</si>
  <si>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</si>
  <si>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</si>
  <si>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</si>
  <si>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</si>
  <si>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</si>
  <si>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</si>
  <si>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</si>
  <si>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</si>
  <si>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</si>
  <si>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</si>
  <si>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</si>
  <si>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</si>
  <si>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</si>
  <si>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</si>
  <si>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</si>
  <si>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</si>
  <si>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</si>
  <si>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</si>
  <si>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</si>
  <si>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</si>
  <si>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</si>
  <si>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</si>
  <si>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</si>
  <si>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</si>
  <si>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</si>
  <si>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</si>
  <si>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</si>
  <si>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</si>
  <si>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</si>
  <si>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</si>
  <si>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</si>
  <si>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</si>
  <si>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</si>
  <si>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</si>
  <si>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</si>
  <si>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</si>
  <si>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</si>
  <si>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</si>
  <si>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</si>
  <si>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</si>
  <si>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</si>
  <si>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</si>
  <si>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</si>
  <si>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</si>
  <si>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</si>
  <si>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</si>
  <si>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</si>
  <si>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</si>
  <si>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</si>
  <si>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</si>
  <si>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</si>
  <si>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</si>
  <si>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</si>
  <si>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</si>
  <si>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</si>
  <si>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</si>
  <si>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</si>
  <si>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</si>
  <si>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</si>
  <si>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</si>
  <si>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</si>
  <si>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</si>
  <si>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</si>
  <si>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</si>
  <si>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</si>
  <si>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</si>
  <si>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</si>
  <si>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</si>
  <si>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</si>
  <si>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</si>
  <si>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</si>
  <si>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</si>
  <si>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</si>
  <si>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</si>
  <si>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</si>
  <si>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</si>
  <si>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</si>
  <si>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</si>
  <si>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</si>
  <si>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</si>
  <si>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</si>
  <si>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</si>
  <si>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</si>
  <si>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</si>
  <si>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</si>
  <si>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</si>
  <si>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</si>
  <si>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</si>
  <si>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</si>
  <si>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</si>
  <si>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</si>
  <si>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</si>
  <si>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</si>
  <si>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</si>
  <si>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</si>
  <si>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</si>
  <si>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</si>
  <si>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</si>
  <si>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</si>
  <si>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</si>
  <si>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</si>
  <si>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</si>
  <si>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</si>
  <si>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</si>
  <si>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</si>
  <si>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</si>
  <si>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</si>
  <si>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</si>
  <si>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</si>
  <si>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</si>
  <si>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</si>
  <si>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</si>
  <si>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</si>
  <si>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</si>
  <si>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</si>
  <si>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</si>
  <si>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</si>
  <si>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</si>
  <si>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</si>
  <si>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</si>
  <si>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</si>
  <si>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</si>
  <si>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</si>
  <si>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</si>
  <si>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</si>
  <si>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</si>
  <si>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</si>
  <si>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</si>
  <si>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</si>
  <si>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</si>
  <si>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</si>
  <si>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</si>
  <si>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</si>
  <si>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</si>
  <si>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</si>
  <si>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</si>
  <si>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</si>
  <si>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</si>
  <si>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</si>
  <si>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</si>
  <si>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</si>
  <si>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</si>
  <si>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</si>
  <si>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</si>
  <si>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</si>
  <si>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</si>
  <si>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</si>
  <si>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</si>
  <si>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</si>
  <si>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</si>
  <si>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</si>
  <si>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</si>
  <si>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</si>
  <si>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</si>
  <si>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</si>
  <si>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</si>
  <si>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</si>
  <si>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</si>
  <si>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</si>
  <si>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</si>
  <si>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</si>
  <si>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</si>
  <si>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</si>
  <si>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</si>
  <si>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</si>
  <si>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</si>
  <si>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</si>
  <si>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</si>
  <si>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</si>
  <si>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</si>
  <si>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</si>
  <si>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</si>
  <si>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</si>
  <si>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</si>
  <si>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</si>
  <si>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</si>
  <si>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</si>
  <si>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</si>
  <si>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</si>
  <si>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</si>
  <si>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</si>
  <si>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</si>
  <si>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</si>
  <si>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</si>
  <si>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</si>
  <si>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</si>
  <si>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</si>
  <si>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</si>
  <si>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</si>
  <si>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</si>
  <si>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</si>
  <si>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</si>
  <si>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</si>
  <si>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</si>
  <si>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</si>
  <si>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</si>
  <si>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</si>
  <si>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</si>
  <si>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</si>
  <si>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</si>
  <si>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</si>
  <si>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</si>
  <si>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</si>
  <si>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</si>
  <si>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</si>
  <si>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</si>
  <si>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</si>
  <si>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</si>
  <si>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</si>
  <si>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</si>
  <si>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</si>
  <si>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</si>
  <si>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</si>
  <si>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</si>
  <si>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</si>
  <si>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</si>
  <si>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</si>
  <si>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</si>
  <si>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</si>
  <si>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</si>
  <si>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</si>
  <si>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</si>
  <si>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</si>
  <si>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</si>
  <si>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</si>
  <si>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</si>
  <si>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</si>
  <si>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</si>
  <si>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</si>
  <si>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</si>
  <si>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</si>
  <si>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</si>
  <si>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</si>
  <si>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</si>
  <si>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</si>
  <si>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</si>
  <si>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</si>
  <si>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</si>
  <si>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</si>
  <si>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</si>
  <si>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</si>
  <si>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</si>
  <si>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</si>
  <si>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</si>
  <si>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</si>
  <si>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</si>
  <si>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</si>
  <si>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</si>
  <si>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</si>
  <si>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</si>
  <si>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</si>
  <si>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</si>
  <si>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</si>
  <si>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</si>
  <si>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</si>
  <si>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</si>
  <si>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</si>
  <si>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</si>
  <si>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</si>
  <si>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</si>
  <si>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</si>
  <si>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</si>
  <si>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</si>
  <si>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</si>
  <si>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</si>
  <si>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</si>
  <si>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</si>
  <si>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</si>
  <si>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</si>
  <si>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</si>
  <si>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</si>
  <si>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</si>
  <si>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</si>
  <si>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</si>
  <si>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</si>
  <si>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</si>
  <si>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</si>
  <si>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</si>
  <si>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</si>
  <si>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</si>
  <si>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</si>
  <si>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</si>
  <si>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</si>
  <si>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</si>
  <si>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</si>
  <si>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</si>
  <si>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</si>
  <si>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</si>
  <si>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</si>
  <si>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</si>
  <si>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</si>
  <si>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</si>
  <si>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</si>
  <si>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</si>
  <si>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</si>
  <si>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</si>
  <si>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</si>
  <si>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</si>
  <si>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</si>
  <si>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</si>
  <si>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</si>
  <si>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</si>
  <si>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</si>
  <si>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</si>
  <si>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</si>
  <si>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</si>
  <si>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</si>
  <si>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</si>
  <si>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</si>
  <si>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</si>
  <si>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</si>
  <si>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</si>
  <si>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</si>
  <si>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</si>
  <si>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</si>
  <si>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</si>
  <si>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</si>
  <si>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</si>
  <si>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</si>
  <si>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</si>
  <si>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</si>
  <si>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</si>
  <si>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</si>
  <si>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</si>
  <si>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</si>
  <si>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</si>
  <si>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</si>
  <si>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</si>
  <si>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</si>
  <si>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</si>
  <si>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</si>
  <si>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</si>
  <si>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</si>
  <si>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</si>
  <si>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</si>
  <si>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</si>
  <si>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</si>
  <si>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</si>
  <si>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</si>
  <si>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</si>
  <si>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</si>
  <si>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</si>
  <si>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</si>
  <si>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</si>
  <si>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</si>
  <si>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</si>
  <si>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</si>
  <si>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</si>
  <si>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</si>
  <si>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</si>
  <si>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</si>
  <si>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</si>
  <si>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</si>
  <si>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</si>
  <si>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</si>
  <si>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</si>
  <si>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</si>
  <si>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</si>
  <si>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</si>
  <si>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</si>
  <si>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</si>
  <si>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</si>
  <si>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</si>
  <si>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</si>
  <si>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</si>
  <si>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</si>
  <si>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</si>
  <si>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</si>
  <si>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</si>
  <si>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</si>
  <si>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</si>
  <si>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</si>
  <si>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</si>
  <si>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</si>
  <si>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</si>
  <si>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</si>
  <si>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</si>
  <si>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</si>
  <si>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</si>
  <si>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</si>
  <si>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</si>
  <si>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</si>
  <si>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</si>
  <si>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</si>
  <si>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</si>
  <si>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</si>
  <si>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</si>
  <si>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</si>
  <si>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</si>
  <si>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</si>
  <si>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</si>
  <si>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</si>
  <si>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</si>
  <si>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</si>
  <si>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</si>
  <si>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</si>
  <si>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</si>
  <si>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</si>
  <si>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</si>
  <si>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</si>
  <si>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</si>
  <si>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</si>
  <si>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</si>
  <si>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</si>
  <si>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</si>
  <si>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</si>
  <si>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</si>
  <si>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</si>
  <si>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</si>
  <si>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</si>
  <si>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</si>
  <si>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</si>
  <si>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</si>
  <si>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</si>
  <si>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</si>
  <si>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</si>
  <si>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</si>
  <si>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</si>
  <si>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</si>
  <si>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</si>
  <si>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</si>
  <si>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</si>
  <si>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</si>
  <si>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</si>
  <si>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</si>
  <si>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</si>
  <si>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</si>
  <si>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</si>
  <si>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</si>
  <si>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</si>
  <si>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</si>
  <si>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</si>
  <si>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</si>
  <si>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</si>
  <si>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</si>
  <si>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</si>
  <si>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</si>
  <si>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</si>
  <si>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</si>
  <si>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</si>
  <si>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</si>
  <si>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</si>
  <si>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</si>
  <si>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</si>
  <si>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</si>
  <si>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</si>
  <si>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</si>
  <si>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</si>
  <si>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</si>
  <si>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</si>
  <si>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</si>
  <si>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</si>
  <si>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</si>
  <si>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</si>
  <si>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</si>
  <si>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</si>
  <si>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</si>
  <si>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</si>
  <si>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</si>
  <si>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</si>
  <si>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</si>
  <si>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</si>
  <si>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</si>
  <si>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</si>
  <si>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</si>
  <si>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</si>
  <si>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</si>
  <si>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</si>
  <si>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</si>
  <si>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</si>
  <si>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</si>
  <si>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</si>
  <si>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</si>
  <si>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</si>
  <si>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</si>
  <si>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</si>
  <si>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</si>
  <si>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</si>
  <si>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</si>
  <si>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</si>
  <si>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</si>
  <si>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</si>
  <si>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</si>
  <si>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</si>
  <si>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</si>
  <si>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</si>
  <si>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</si>
  <si>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</si>
  <si>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</si>
  <si>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</si>
  <si>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</si>
  <si>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</si>
  <si>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</si>
  <si>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</si>
  <si>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</si>
  <si>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</si>
  <si>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</si>
  <si>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</si>
  <si>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</si>
  <si>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</si>
  <si>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</si>
  <si>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</si>
  <si>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</si>
  <si>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</si>
  <si>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</si>
  <si>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</si>
  <si>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</si>
  <si>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</si>
  <si>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</si>
  <si>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</si>
  <si>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</si>
  <si>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</si>
  <si>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</si>
  <si>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</si>
  <si>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</si>
  <si>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</si>
  <si>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</si>
  <si>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</si>
  <si>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</si>
  <si>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</si>
  <si>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</si>
  <si>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</si>
  <si>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</si>
  <si>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</si>
  <si>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</si>
  <si>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</si>
  <si>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</si>
  <si>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</si>
  <si>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</si>
  <si>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</si>
  <si>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</si>
  <si>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</si>
  <si>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</si>
  <si>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</si>
  <si>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</si>
  <si>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</si>
  <si>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</si>
  <si>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</si>
  <si>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</si>
  <si>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</si>
  <si>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</si>
  <si>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</si>
  <si>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</si>
  <si>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</si>
  <si>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</si>
  <si>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</si>
  <si>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</si>
  <si>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</si>
  <si>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</si>
  <si>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</si>
  <si>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</si>
  <si>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</si>
  <si>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</si>
  <si>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</si>
  <si>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</si>
  <si>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</si>
  <si>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</si>
  <si>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</si>
  <si>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</si>
  <si>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</si>
  <si>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</si>
  <si>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</si>
  <si>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</si>
  <si>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</si>
  <si>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</si>
  <si>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</si>
  <si>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</si>
  <si>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</si>
  <si>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</si>
  <si>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</si>
  <si>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</si>
  <si>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</si>
  <si>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</si>
  <si>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</si>
  <si>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</si>
  <si>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</si>
  <si>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</si>
  <si>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</si>
  <si>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</si>
  <si>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</si>
  <si>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</si>
  <si>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</si>
  <si>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</si>
  <si>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</si>
  <si>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</si>
  <si>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</si>
  <si>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</si>
  <si>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</si>
  <si>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</si>
  <si>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</si>
  <si>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</si>
  <si>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</si>
  <si>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</si>
  <si>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</si>
  <si>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</si>
  <si>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</si>
  <si>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</si>
  <si>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</si>
  <si>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</si>
  <si>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</si>
  <si>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</si>
  <si>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</si>
  <si>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</si>
  <si>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</si>
  <si>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</si>
  <si>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</si>
  <si>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</si>
  <si>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</si>
  <si>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</si>
  <si>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</si>
  <si>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</si>
  <si>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</si>
  <si>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</si>
  <si>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</si>
  <si>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</si>
  <si>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</si>
  <si>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</si>
  <si>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</si>
  <si>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</si>
  <si>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</si>
  <si>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</si>
  <si>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</si>
  <si>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</si>
  <si>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</si>
  <si>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</si>
  <si>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</si>
  <si>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</si>
  <si>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</si>
  <si>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</si>
  <si>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</si>
  <si>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</si>
  <si>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</si>
  <si>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</si>
  <si>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</si>
  <si>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</si>
  <si>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</si>
  <si>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</si>
  <si>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</si>
  <si>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</si>
  <si>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</si>
  <si>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</si>
  <si>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</si>
  <si>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</si>
  <si>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</si>
  <si>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</si>
  <si>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</si>
  <si>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</si>
  <si>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</si>
  <si>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</si>
  <si>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</si>
  <si>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</si>
  <si>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</si>
  <si>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</si>
  <si>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</si>
  <si>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</si>
  <si>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</si>
  <si>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</si>
  <si>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</si>
  <si>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</si>
  <si>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</si>
  <si>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</si>
  <si>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</si>
  <si>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</si>
  <si>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</si>
  <si>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</si>
  <si>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</si>
  <si>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</si>
  <si>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</si>
  <si>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</si>
  <si>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</si>
  <si>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</si>
  <si>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</si>
  <si>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</si>
  <si>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</si>
  <si>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</si>
  <si>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</si>
  <si>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</si>
  <si>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</si>
  <si>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</si>
  <si>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</si>
  <si>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</si>
  <si>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</si>
  <si>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</si>
  <si>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</si>
  <si>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</si>
  <si>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</si>
  <si>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</si>
  <si>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</si>
  <si>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</si>
  <si>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</si>
  <si>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</si>
  <si>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</si>
  <si>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</si>
  <si>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</si>
  <si>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</si>
  <si>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</si>
  <si>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</si>
  <si>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</si>
  <si>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</si>
  <si>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</si>
  <si>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</si>
  <si>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</si>
  <si>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</si>
  <si>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</si>
  <si>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</si>
  <si>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</si>
  <si>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</si>
  <si>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</si>
  <si>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</si>
  <si>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</si>
  <si>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</si>
  <si>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</si>
  <si>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</si>
  <si>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</si>
  <si>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</si>
  <si>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</si>
  <si>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</si>
  <si>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</si>
  <si>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</si>
  <si>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</si>
  <si>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</si>
  <si>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</si>
  <si>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</si>
  <si>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</si>
  <si>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</si>
  <si>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</si>
  <si>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</si>
  <si>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</si>
  <si>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</si>
  <si>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</si>
  <si>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</si>
  <si>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</si>
  <si>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</si>
  <si>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</si>
  <si>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</si>
  <si>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</si>
  <si>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</si>
  <si>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</si>
  <si>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</si>
  <si>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</si>
  <si>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</si>
  <si>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</si>
  <si>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</si>
  <si>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</si>
  <si>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</si>
  <si>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</si>
  <si>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</si>
  <si>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</si>
  <si>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</si>
  <si>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</si>
  <si>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</si>
  <si>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</si>
  <si>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</si>
  <si>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</si>
  <si>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</si>
  <si>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</si>
  <si>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</si>
  <si>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</si>
  <si>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</si>
  <si>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</si>
  <si>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</si>
  <si>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</si>
  <si>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</si>
  <si>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</si>
  <si>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</si>
  <si>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</si>
  <si>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</si>
  <si>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</si>
  <si>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</si>
  <si>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</si>
  <si>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</si>
  <si>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</si>
  <si>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</si>
  <si>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</si>
  <si>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</si>
  <si>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</si>
  <si>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</si>
  <si>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</si>
  <si>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</si>
  <si>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</si>
  <si>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</si>
  <si>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</si>
  <si>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</si>
  <si>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</si>
  <si>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</si>
  <si>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</si>
  <si>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</si>
  <si>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</si>
  <si>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</si>
  <si>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</si>
  <si>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</si>
  <si>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</si>
  <si>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</si>
  <si>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</si>
  <si>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</si>
  <si>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</si>
  <si>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</si>
  <si>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</si>
  <si>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</si>
  <si>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</si>
  <si>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</si>
  <si>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</si>
  <si>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</si>
  <si>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</si>
  <si>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</si>
  <si>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</si>
  <si>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</si>
  <si>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</si>
  <si>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</si>
  <si>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</si>
  <si>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</si>
  <si>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</si>
  <si>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</si>
  <si>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</si>
  <si>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</si>
  <si>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</si>
  <si>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</si>
  <si>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</si>
  <si>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</si>
  <si>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</si>
  <si>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</si>
  <si>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</si>
  <si>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</si>
  <si>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</si>
  <si>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</si>
  <si>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</si>
  <si>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</si>
  <si>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</si>
  <si>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</si>
  <si>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</si>
  <si>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</si>
  <si>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</si>
  <si>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</si>
  <si>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</si>
  <si>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</si>
  <si>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</si>
  <si>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</si>
  <si>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</si>
  <si>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</si>
  <si>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</si>
  <si>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</si>
  <si>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</si>
  <si>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</si>
  <si>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</si>
  <si>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</si>
  <si>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</si>
  <si>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</si>
  <si>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</si>
  <si>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</si>
  <si>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</si>
  <si>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</si>
  <si>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</si>
  <si>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</si>
  <si>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</si>
  <si>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</si>
  <si>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</si>
  <si>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</si>
  <si>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</si>
  <si>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</si>
  <si>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</si>
  <si>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</si>
  <si>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</si>
  <si>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</si>
  <si>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</si>
  <si>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</si>
  <si>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</si>
  <si>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</si>
  <si>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</si>
  <si>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</si>
  <si>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</si>
  <si>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</si>
  <si>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</si>
  <si>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</si>
  <si>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</si>
  <si>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</si>
  <si>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</si>
  <si>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</si>
  <si>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</si>
  <si>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</si>
  <si>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</si>
  <si>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</si>
  <si>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</si>
  <si>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</si>
  <si>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</si>
  <si>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</si>
  <si>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</si>
  <si>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</si>
  <si>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</si>
  <si>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</si>
  <si>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</si>
  <si>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</si>
  <si>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</si>
  <si>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</si>
  <si>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</si>
  <si>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</si>
  <si>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</si>
  <si>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</si>
  <si>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</si>
  <si>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</si>
  <si>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</si>
  <si>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</si>
  <si>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</si>
  <si>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</si>
  <si>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</si>
  <si>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</si>
  <si>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</si>
  <si>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</si>
  <si>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</si>
  <si>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</si>
  <si>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</si>
  <si>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</si>
  <si>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</si>
  <si>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</si>
  <si>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</si>
  <si>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</si>
  <si>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</si>
  <si>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</si>
  <si>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</si>
  <si>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</si>
  <si>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</si>
  <si>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</si>
  <si>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</si>
  <si>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</si>
  <si>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</si>
  <si>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</si>
  <si>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</si>
  <si>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</si>
  <si>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</si>
  <si>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</si>
  <si>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</si>
  <si>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</si>
  <si>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</si>
  <si>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</si>
  <si>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</si>
  <si>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</si>
  <si>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</si>
  <si>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</si>
  <si>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</si>
  <si>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</si>
  <si>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</si>
  <si>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</si>
  <si>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</si>
  <si>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</si>
  <si>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</si>
  <si>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</si>
  <si>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</si>
  <si>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</si>
  <si>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</si>
  <si>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</si>
  <si>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</si>
  <si>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</si>
  <si>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</si>
  <si>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</si>
  <si>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</si>
  <si>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</si>
  <si>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</si>
  <si>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</si>
  <si>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</si>
  <si>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</si>
  <si>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</si>
  <si>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</si>
  <si>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</si>
  <si>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</si>
  <si>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</si>
  <si>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</si>
  <si>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</si>
  <si>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</si>
  <si>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</si>
  <si>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</si>
  <si>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</si>
  <si>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</si>
  <si>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</si>
  <si>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</si>
  <si>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</si>
  <si>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</si>
  <si>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</si>
  <si>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</si>
  <si>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</si>
  <si>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</si>
  <si>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</si>
  <si>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</si>
  <si>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</si>
  <si>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</si>
  <si>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</si>
  <si>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</si>
  <si>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</si>
  <si>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</si>
  <si>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</si>
  <si>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</si>
  <si>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</si>
  <si>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</si>
  <si>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</si>
  <si>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</si>
  <si>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</si>
  <si>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</si>
  <si>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</si>
  <si>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</si>
  <si>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</si>
  <si>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</si>
  <si>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</si>
  <si>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</si>
  <si>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</si>
  <si>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</si>
  <si>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</si>
  <si>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</si>
  <si>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</si>
  <si>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</si>
  <si>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</si>
  <si>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</si>
  <si>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</si>
  <si>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</si>
  <si>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</si>
  <si>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</si>
  <si>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</si>
  <si>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</si>
  <si>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</si>
  <si>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</si>
  <si>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</si>
  <si>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</si>
  <si>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</si>
  <si>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</si>
  <si>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</si>
  <si>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</si>
  <si>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</si>
  <si>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</si>
  <si>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</si>
  <si>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</si>
  <si>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</si>
  <si>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</si>
  <si>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</si>
  <si>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</si>
  <si>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</si>
  <si>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</si>
  <si>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</si>
  <si>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</si>
  <si>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</si>
  <si>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</si>
  <si>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</si>
  <si>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</si>
  <si>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</si>
  <si>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</si>
  <si>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</si>
  <si>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</si>
  <si>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</si>
  <si>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</si>
  <si>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</si>
  <si>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</si>
  <si>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</si>
  <si>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</si>
  <si>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</si>
  <si>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</si>
  <si>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</si>
  <si>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</si>
  <si>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</si>
  <si>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</si>
  <si>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</si>
  <si>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</si>
  <si>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</si>
  <si>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</si>
  <si>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</si>
  <si>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</si>
  <si>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</si>
  <si>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</si>
  <si>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</si>
  <si>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</si>
  <si>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</si>
  <si>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</si>
  <si>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</si>
  <si>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</si>
  <si>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</si>
  <si>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</si>
  <si>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</si>
  <si>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</si>
  <si>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</si>
  <si>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</si>
  <si>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</si>
  <si>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</si>
  <si>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</si>
  <si>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</si>
  <si>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</si>
  <si>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</si>
  <si>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</si>
  <si>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</si>
  <si>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</si>
  <si>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</si>
  <si>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</si>
  <si>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</si>
  <si>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</si>
  <si>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</si>
  <si>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</si>
  <si>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</si>
  <si>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</si>
  <si>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</si>
  <si>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</si>
  <si>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</si>
  <si>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</si>
  <si>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</si>
  <si>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</si>
  <si>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</si>
  <si>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</si>
  <si>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</si>
  <si>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</si>
  <si>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</si>
  <si>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</si>
  <si>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</si>
  <si>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</si>
  <si>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</si>
  <si>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</si>
  <si>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</si>
  <si>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</si>
  <si>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</si>
  <si>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</si>
  <si>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</si>
  <si>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</si>
  <si>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</si>
  <si>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</si>
  <si>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</si>
  <si>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</si>
  <si>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</si>
  <si>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</si>
  <si>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</si>
  <si>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</si>
  <si>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</si>
  <si>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</si>
  <si>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</si>
  <si>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</si>
  <si>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</si>
  <si>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</si>
  <si>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</si>
  <si>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</si>
  <si>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</si>
  <si>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</si>
  <si>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</si>
  <si>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</si>
  <si>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</si>
  <si>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</si>
  <si>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</si>
  <si>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</si>
  <si>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</si>
  <si>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</si>
  <si>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</si>
  <si>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</si>
  <si>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</si>
  <si>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</si>
  <si>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</si>
  <si>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</si>
  <si>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</si>
  <si>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</si>
  <si>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</si>
  <si>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</si>
  <si>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</si>
  <si>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</si>
  <si>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</si>
  <si>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</si>
  <si>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</si>
  <si>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</si>
  <si>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</si>
  <si>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</si>
  <si>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</si>
  <si>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</si>
  <si>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</si>
  <si>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</si>
  <si>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</si>
  <si>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</si>
  <si>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</si>
  <si>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</si>
  <si>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</si>
  <si>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</si>
  <si>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</si>
  <si>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</si>
  <si>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</si>
  <si>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</si>
  <si>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</si>
  <si>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</si>
  <si>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</si>
  <si>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</si>
  <si>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</si>
  <si>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</si>
  <si>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</si>
  <si>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</si>
  <si>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</si>
  <si>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</si>
  <si>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</si>
  <si>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</si>
  <si>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</si>
  <si>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</si>
  <si>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</si>
  <si>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</si>
  <si>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</si>
  <si>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</si>
  <si>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</si>
  <si>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</si>
  <si>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</si>
  <si>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</si>
  <si>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</si>
  <si>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</si>
  <si>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</si>
  <si>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</si>
  <si>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</si>
  <si>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</si>
  <si>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</si>
  <si>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</si>
  <si>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</si>
  <si>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</si>
  <si>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</si>
  <si>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</si>
  <si>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</si>
  <si>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</si>
  <si>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</si>
  <si>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</si>
  <si>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</si>
  <si>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</si>
  <si>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</si>
  <si>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</si>
  <si>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</si>
  <si>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</si>
  <si>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</si>
  <si>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</si>
  <si>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</si>
  <si>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</si>
  <si>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</si>
  <si>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</si>
  <si>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</si>
  <si>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</si>
  <si>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</si>
  <si>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</si>
  <si>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</si>
  <si>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</si>
  <si>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</si>
  <si>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</si>
  <si>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</si>
  <si>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</si>
  <si>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</si>
  <si>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</si>
  <si>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</si>
  <si>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</si>
  <si>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</si>
  <si>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</si>
  <si>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</si>
  <si>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</si>
  <si>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</si>
  <si>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</si>
  <si>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</si>
  <si>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</si>
  <si>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</si>
  <si>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</si>
  <si>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</si>
  <si>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</si>
  <si>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</si>
  <si>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</si>
  <si>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</si>
  <si>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</si>
  <si>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</si>
  <si>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</si>
  <si>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</si>
  <si>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</si>
  <si>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</si>
  <si>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</si>
  <si>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</si>
  <si>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</si>
  <si>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</si>
  <si>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</si>
  <si>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</si>
  <si>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</si>
  <si>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</si>
  <si>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</si>
  <si>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</si>
  <si>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</si>
  <si>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</si>
  <si>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</si>
  <si>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</si>
  <si>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</si>
  <si>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</si>
  <si>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</si>
  <si>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</si>
  <si>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</si>
  <si>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</si>
  <si>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</si>
  <si>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</si>
  <si>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</si>
  <si>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</si>
  <si>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</si>
  <si>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</si>
  <si>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</si>
  <si>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</si>
  <si>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</si>
  <si>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</si>
  <si>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</si>
  <si>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</si>
  <si>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</si>
  <si>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</si>
  <si>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</si>
  <si>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</si>
  <si>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</si>
  <si>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</si>
  <si>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</si>
  <si>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</si>
  <si>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</si>
  <si>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</si>
  <si>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</si>
  <si>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</si>
  <si>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</si>
  <si>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</si>
  <si>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</si>
  <si>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</si>
  <si>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</si>
  <si>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</si>
  <si>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</si>
  <si>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</si>
  <si>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</si>
  <si>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</si>
  <si>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</si>
  <si>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</si>
  <si>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</si>
  <si>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</si>
  <si>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</si>
  <si>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</si>
  <si>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</si>
  <si>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</si>
  <si>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</si>
  <si>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</si>
  <si>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</si>
  <si>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</si>
  <si>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</si>
  <si>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</si>
  <si>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</si>
  <si>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</si>
  <si>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</si>
  <si>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</si>
  <si>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</si>
  <si>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</si>
  <si>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</si>
  <si>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</si>
  <si>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</si>
  <si>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</si>
  <si>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</si>
  <si>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</si>
  <si>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</si>
  <si>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</si>
  <si>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</si>
  <si>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</si>
  <si>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</si>
  <si>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</si>
  <si>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</si>
  <si>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</si>
  <si>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</si>
  <si>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</si>
  <si>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</si>
  <si>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</si>
  <si>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</si>
  <si>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</si>
  <si>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</si>
  <si>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</si>
  <si>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</si>
  <si>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</si>
  <si>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</si>
  <si>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</si>
  <si>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</si>
  <si>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</si>
  <si>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</si>
  <si>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</si>
  <si>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</si>
  <si>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</si>
  <si>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</si>
  <si>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</si>
  <si>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</si>
  <si>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</si>
  <si>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</si>
  <si>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</si>
  <si>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</si>
  <si>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</si>
  <si>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</si>
  <si>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</si>
  <si>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</si>
  <si>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</si>
  <si>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</si>
  <si>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</si>
  <si>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</si>
  <si>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</si>
  <si>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</si>
  <si>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</si>
  <si>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</si>
  <si>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</si>
  <si>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</si>
  <si>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</si>
  <si>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</si>
  <si>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</si>
  <si>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</si>
  <si>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</si>
  <si>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</si>
  <si>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</si>
  <si>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</si>
  <si>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</si>
  <si>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</si>
  <si>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</si>
  <si>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</si>
  <si>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</si>
  <si>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</si>
  <si>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</si>
  <si>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</si>
  <si>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</si>
  <si>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</si>
  <si>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</si>
  <si>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</si>
  <si>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</si>
  <si>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</si>
  <si>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</si>
  <si>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</si>
  <si>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</si>
  <si>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</si>
  <si>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</si>
  <si>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</si>
  <si>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</si>
  <si>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</si>
  <si>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</si>
  <si>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</si>
  <si>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</si>
  <si>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</si>
  <si>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</si>
  <si>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</si>
  <si>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</si>
  <si>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</si>
  <si>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</si>
  <si>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</si>
  <si>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</si>
  <si>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</si>
  <si>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</si>
  <si>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</si>
  <si>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</si>
  <si>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</si>
  <si>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</si>
  <si>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</si>
  <si>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</si>
  <si>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</si>
  <si>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</si>
  <si>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</si>
  <si>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</si>
  <si>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</si>
  <si>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</si>
  <si>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</si>
  <si>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</si>
  <si>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</si>
  <si>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</si>
  <si>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</si>
  <si>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</si>
  <si>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</si>
  <si>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</si>
  <si>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</si>
  <si>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</si>
  <si>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</si>
  <si>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</si>
  <si>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</si>
  <si>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</si>
  <si>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</si>
  <si>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</si>
  <si>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</si>
  <si>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</si>
  <si>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</si>
  <si>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</si>
  <si>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</si>
  <si>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</si>
  <si>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</si>
  <si>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</si>
  <si>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</si>
  <si>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</si>
  <si>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</si>
  <si>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</si>
  <si>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</si>
  <si>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</si>
  <si>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</si>
  <si>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</si>
  <si>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</si>
  <si>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</si>
  <si>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</si>
  <si>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</si>
  <si>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</si>
  <si>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</si>
  <si>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</si>
  <si>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</si>
  <si>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</si>
  <si>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</si>
  <si>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</si>
  <si>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</si>
  <si>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</si>
  <si>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</si>
  <si>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</si>
  <si>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</si>
  <si>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</si>
  <si>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</si>
  <si>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</si>
  <si>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</si>
  <si>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</si>
  <si>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</si>
  <si>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</si>
  <si>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</si>
  <si>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</si>
  <si>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</si>
  <si>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</si>
  <si>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</si>
  <si>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</si>
  <si>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</si>
  <si>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</si>
  <si>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</si>
  <si>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</si>
  <si>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</si>
  <si>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</si>
  <si>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</si>
  <si>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</si>
  <si>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</si>
  <si>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</si>
  <si>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</si>
  <si>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</si>
  <si>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</si>
  <si>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</si>
  <si>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</si>
  <si>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</si>
  <si>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</si>
  <si>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</si>
  <si>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</si>
  <si>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</si>
  <si>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</si>
  <si>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</si>
  <si>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</si>
  <si>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</si>
  <si>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</si>
  <si>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</si>
  <si>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</si>
  <si>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</si>
  <si>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</si>
  <si>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</si>
  <si>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</si>
  <si>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</si>
  <si>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</si>
  <si>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</si>
  <si>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</si>
  <si>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</si>
  <si>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</si>
  <si>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</si>
  <si>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</si>
  <si>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</si>
  <si>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</si>
  <si>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</si>
  <si>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</si>
  <si>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</si>
  <si>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</si>
  <si>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</si>
  <si>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</si>
  <si>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</si>
  <si>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</si>
  <si>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</si>
  <si>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</si>
  <si>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</si>
  <si>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</si>
  <si>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</si>
  <si>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</si>
  <si>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</si>
  <si>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</si>
  <si>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</si>
  <si>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</si>
  <si>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</si>
  <si>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</si>
  <si>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</si>
  <si>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</si>
  <si>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</si>
  <si>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</si>
  <si>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</si>
  <si>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</si>
  <si>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</si>
  <si>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</si>
  <si>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</si>
  <si>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</si>
  <si>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</si>
  <si>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</si>
  <si>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</si>
  <si>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</si>
  <si>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</si>
  <si>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</si>
  <si>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</si>
  <si>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</si>
  <si>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</si>
  <si>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</si>
  <si>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</si>
  <si>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</si>
  <si>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</si>
  <si>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</si>
  <si>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</si>
  <si>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</si>
  <si>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</si>
  <si>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</si>
  <si>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</si>
  <si>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</si>
  <si>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</si>
  <si>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</si>
  <si>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</si>
  <si>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</si>
  <si>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</si>
  <si>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</si>
  <si>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</si>
  <si>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</si>
  <si>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</si>
  <si>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</si>
  <si>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</si>
  <si>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</si>
  <si>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</si>
  <si>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</si>
  <si>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</si>
  <si>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</si>
  <si>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</si>
  <si>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</si>
  <si>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</si>
  <si>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</si>
  <si>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</si>
  <si>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</si>
  <si>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</si>
  <si>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</si>
  <si>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</si>
  <si>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</si>
  <si>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</si>
  <si>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</si>
  <si>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</si>
  <si>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</si>
  <si>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</si>
  <si>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</si>
  <si>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</si>
  <si>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</si>
  <si>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</si>
  <si>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</si>
  <si>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</si>
  <si>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</si>
  <si>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</si>
  <si>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</si>
  <si>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</si>
  <si>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</si>
  <si>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</si>
  <si>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</si>
  <si>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</si>
  <si>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</si>
  <si>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</si>
  <si>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</si>
  <si>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</si>
  <si>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</si>
  <si>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</si>
  <si>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</si>
  <si>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</si>
  <si>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</si>
  <si>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</si>
  <si>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</si>
  <si>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</si>
  <si>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</si>
  <si>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</si>
  <si>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</si>
  <si>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</si>
  <si>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</si>
  <si>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</si>
  <si>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</si>
  <si>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</si>
  <si>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</si>
  <si>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</si>
  <si>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</si>
  <si>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</si>
  <si>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</si>
  <si>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</si>
  <si>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</si>
  <si>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</si>
  <si>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</si>
  <si>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</si>
  <si>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</si>
  <si>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</si>
  <si>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</si>
  <si>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</si>
  <si>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</si>
  <si>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</si>
  <si>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</si>
  <si>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</si>
  <si>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</si>
  <si>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</si>
  <si>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</si>
  <si>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</si>
  <si>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</si>
  <si>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</si>
  <si>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</si>
  <si>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</si>
  <si>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</si>
  <si>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</si>
  <si>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</si>
  <si>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</si>
  <si>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</si>
  <si>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</si>
  <si>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</si>
  <si>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</si>
  <si>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</si>
  <si>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</si>
  <si>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</si>
  <si>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</si>
  <si>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</si>
  <si>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</si>
  <si>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</si>
  <si>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</si>
  <si>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</si>
  <si>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</si>
  <si>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</si>
  <si>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</si>
  <si>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</si>
  <si>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</si>
  <si>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</si>
  <si>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</si>
  <si>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</si>
  <si>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</si>
  <si>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</si>
  <si>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</si>
  <si>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</si>
  <si>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</si>
  <si>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</si>
  <si>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</si>
  <si>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</si>
  <si>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</si>
  <si>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</si>
  <si>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</si>
  <si>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</si>
  <si>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</si>
  <si>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</si>
  <si>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</si>
  <si>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</si>
  <si>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</si>
  <si>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</si>
  <si>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</si>
  <si>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</si>
  <si>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</si>
  <si>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</si>
  <si>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</si>
  <si>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</si>
  <si>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</si>
  <si>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</si>
  <si>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</si>
  <si>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</si>
  <si>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</si>
  <si>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</si>
  <si>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</si>
  <si>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</si>
  <si>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</si>
  <si>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</si>
  <si>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</si>
  <si>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</si>
  <si>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</si>
  <si>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</si>
  <si>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</si>
  <si>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</si>
  <si>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</si>
  <si>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</si>
  <si>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</si>
  <si>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</si>
  <si>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</si>
  <si>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</si>
  <si>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</si>
  <si>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</si>
  <si>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</si>
  <si>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</si>
  <si>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</si>
  <si>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</si>
  <si>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</si>
  <si>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</si>
  <si>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</si>
  <si>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</si>
  <si>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</si>
  <si>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</si>
  <si>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</si>
  <si>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</si>
  <si>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</si>
  <si>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</si>
  <si>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</si>
  <si>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</si>
  <si>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</si>
  <si>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</si>
  <si>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</si>
  <si>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</si>
  <si>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</si>
  <si>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</si>
  <si>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</si>
  <si>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</si>
  <si>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</si>
  <si>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</si>
  <si>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</si>
  <si>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</si>
  <si>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</si>
  <si>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</si>
  <si>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</si>
  <si>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</si>
  <si>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</si>
  <si>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</si>
  <si>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</si>
  <si>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</si>
  <si>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</si>
  <si>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</si>
  <si>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</si>
  <si>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</si>
  <si>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</si>
  <si>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</si>
  <si>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</si>
  <si>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</si>
  <si>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</si>
  <si>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</si>
  <si>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</si>
  <si>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</si>
  <si>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</si>
  <si>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</si>
  <si>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</si>
  <si>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</si>
  <si>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</si>
  <si>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</si>
  <si>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</si>
  <si>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</si>
  <si>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</si>
  <si>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</si>
  <si>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</si>
  <si>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</si>
  <si>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</si>
  <si>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</si>
  <si>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</si>
  <si>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</si>
  <si>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</si>
  <si>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</si>
  <si>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</si>
  <si>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</si>
  <si>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</si>
  <si>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</si>
  <si>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</si>
  <si>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</si>
  <si>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</si>
  <si>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</si>
  <si>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</si>
  <si>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</si>
  <si>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</si>
  <si>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</si>
  <si>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</si>
  <si>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</si>
  <si>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</si>
  <si>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</si>
  <si>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</si>
  <si>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</si>
  <si>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</si>
  <si>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</si>
  <si>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</si>
  <si>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</si>
  <si>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</si>
  <si>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</si>
  <si>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</si>
  <si>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</si>
  <si>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</si>
  <si>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</si>
  <si>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</si>
  <si>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</si>
  <si>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</si>
  <si>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</si>
  <si>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</si>
  <si>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</si>
  <si>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</si>
  <si>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</si>
  <si>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</si>
  <si>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</si>
  <si>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</si>
  <si>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</si>
  <si>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</si>
  <si>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</si>
  <si>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</si>
  <si>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</si>
  <si>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</si>
  <si>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</si>
  <si>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</si>
  <si>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</si>
  <si>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</si>
  <si>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</si>
  <si>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</si>
  <si>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</si>
  <si>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</si>
  <si>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</si>
  <si>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</si>
  <si>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</si>
  <si>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</si>
  <si>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</si>
  <si>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</si>
  <si>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</si>
  <si>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</si>
  <si>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</si>
  <si>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</si>
  <si>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</si>
  <si>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</si>
  <si>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</si>
  <si>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</si>
  <si>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</si>
  <si>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</si>
  <si>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</si>
  <si>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</si>
  <si>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</si>
  <si>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</si>
  <si>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</si>
  <si>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</si>
  <si>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</si>
  <si>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</si>
  <si>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</si>
  <si>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</si>
  <si>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</si>
  <si>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</si>
  <si>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</si>
  <si>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</si>
  <si>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</si>
  <si>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</si>
  <si>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</si>
  <si>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</si>
  <si>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</si>
  <si>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</si>
  <si>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</si>
  <si>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</si>
  <si>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</si>
  <si>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</si>
  <si>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</si>
  <si>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</si>
  <si>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</si>
  <si>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</si>
  <si>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</si>
  <si>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</si>
  <si>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</si>
  <si>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</si>
  <si>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</si>
  <si>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</si>
  <si>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</si>
  <si>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</si>
  <si>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</si>
  <si>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</si>
  <si>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</si>
  <si>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</si>
  <si>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</si>
  <si>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</si>
  <si>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</si>
  <si>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</si>
  <si>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</si>
  <si>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</si>
  <si>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</si>
  <si>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</si>
  <si>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</si>
  <si>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</si>
  <si>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</si>
  <si>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</si>
  <si>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</si>
  <si>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</si>
  <si>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</si>
  <si>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</si>
  <si>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</si>
  <si>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</si>
  <si>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</si>
  <si>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</si>
  <si>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</si>
  <si>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</si>
  <si>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</si>
  <si>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</si>
  <si>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</si>
  <si>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</si>
  <si>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</si>
  <si>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</si>
  <si>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</si>
  <si>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</si>
  <si>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</si>
  <si>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</si>
  <si>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</si>
  <si>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</si>
  <si>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</si>
  <si>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</si>
  <si>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</si>
  <si>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</si>
  <si>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</si>
  <si>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</si>
  <si>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</si>
  <si>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</si>
  <si>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</si>
  <si>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</si>
  <si>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</si>
  <si>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</si>
  <si>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</si>
  <si>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</si>
  <si>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</si>
  <si>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</si>
  <si>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</si>
  <si>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</si>
  <si>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</si>
  <si>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</si>
  <si>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</si>
  <si>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</si>
  <si>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</si>
  <si>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</si>
  <si>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</si>
  <si>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</si>
  <si>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</si>
  <si>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</si>
  <si>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</si>
  <si>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</si>
  <si>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</si>
  <si>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</si>
  <si>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</si>
  <si>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</si>
  <si>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</si>
  <si>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</si>
  <si>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</si>
  <si>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</si>
  <si>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</si>
  <si>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</si>
  <si>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</si>
  <si>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</si>
  <si>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</si>
  <si>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</si>
  <si>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</si>
  <si>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</si>
  <si>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</si>
  <si>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</si>
  <si>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</si>
  <si>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</si>
  <si>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</si>
  <si>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</si>
  <si>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</si>
  <si>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</si>
  <si>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</si>
  <si>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</si>
  <si>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</si>
  <si>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</si>
  <si>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</si>
  <si>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</si>
  <si>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</si>
  <si>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</si>
  <si>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</si>
  <si>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</si>
  <si>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</si>
  <si>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</si>
  <si>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</si>
  <si>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</si>
  <si>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</si>
  <si>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</si>
  <si>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</si>
  <si>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</si>
  <si>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</si>
  <si>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</si>
  <si>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</si>
  <si>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</si>
  <si>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</si>
  <si>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</si>
  <si>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</si>
  <si>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</si>
  <si>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</si>
  <si>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</si>
  <si>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</si>
  <si>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</si>
  <si>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</si>
  <si>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</si>
  <si>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</si>
  <si>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</si>
  <si>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</si>
  <si>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</si>
  <si>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</si>
  <si>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</si>
  <si>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</si>
  <si>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</si>
  <si>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</si>
  <si>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</si>
  <si>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</si>
  <si>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</si>
  <si>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</si>
  <si>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</si>
  <si>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</si>
  <si>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</si>
  <si>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</si>
  <si>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</si>
  <si>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</si>
  <si>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</si>
  <si>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</si>
  <si>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</si>
  <si>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</si>
  <si>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</si>
  <si>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</si>
  <si>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</si>
  <si>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</si>
  <si>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</si>
  <si>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</si>
  <si>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</si>
  <si>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</si>
  <si>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</si>
  <si>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</si>
  <si>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</si>
  <si>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</si>
  <si>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</si>
  <si>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</si>
  <si>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</si>
  <si>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</si>
  <si>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</si>
  <si>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</si>
  <si>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</si>
  <si>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</si>
  <si>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</si>
  <si>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</si>
  <si>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</si>
  <si>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</si>
  <si>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</si>
  <si>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</si>
  <si>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</si>
  <si>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</si>
  <si>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</si>
  <si>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</si>
  <si>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</si>
  <si>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</si>
  <si>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</si>
  <si>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</si>
  <si>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</si>
  <si>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</si>
  <si>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</si>
  <si>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</si>
  <si>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</si>
  <si>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</si>
  <si>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</si>
  <si>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</si>
  <si>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</si>
  <si>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</si>
  <si>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</si>
  <si>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</si>
  <si>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</si>
  <si>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</si>
  <si>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</si>
  <si>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</si>
  <si>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</si>
  <si>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</si>
  <si>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</si>
  <si>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</si>
  <si>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</si>
  <si>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</si>
  <si>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</si>
  <si>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</si>
  <si>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</si>
  <si>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</si>
  <si>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</si>
  <si>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</si>
  <si>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</si>
  <si>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</si>
  <si>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</si>
  <si>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</si>
  <si>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</si>
  <si>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</si>
  <si>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</si>
  <si>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</si>
  <si>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</si>
  <si>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</si>
  <si>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</si>
  <si>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</si>
  <si>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</si>
  <si>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</si>
  <si>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</si>
  <si>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</si>
  <si>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</si>
  <si>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</si>
  <si>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</si>
  <si>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</si>
  <si>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</si>
  <si>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</si>
  <si>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</si>
  <si>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</si>
  <si>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</si>
  <si>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</si>
  <si>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</si>
  <si>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</si>
  <si>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</si>
  <si>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</si>
  <si>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</si>
  <si>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</si>
  <si>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</si>
  <si>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</si>
  <si>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</si>
  <si>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</si>
  <si>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</si>
  <si>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</si>
  <si>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</si>
  <si>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</si>
  <si>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</si>
  <si>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</si>
  <si>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</si>
  <si>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</si>
  <si>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</si>
  <si>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</si>
  <si>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</si>
  <si>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</si>
  <si>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</si>
  <si>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</si>
  <si>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</si>
  <si>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</si>
  <si>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</si>
  <si>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</si>
  <si>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</si>
  <si>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</si>
  <si>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</si>
  <si>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</si>
  <si>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</si>
  <si>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</si>
  <si>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</si>
  <si>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</si>
  <si>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</si>
  <si>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</si>
  <si>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</si>
  <si>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</si>
  <si>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</si>
  <si>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</si>
  <si>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</si>
  <si>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</si>
  <si>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</si>
  <si>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</si>
  <si>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</si>
  <si>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</si>
  <si>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</si>
  <si>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</si>
  <si>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</si>
  <si>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</si>
  <si>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</si>
  <si>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</si>
  <si>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</si>
  <si>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</si>
  <si>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</si>
  <si>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</si>
  <si>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</si>
  <si>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</si>
  <si>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</si>
  <si>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</si>
  <si>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</si>
  <si>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</si>
  <si>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</si>
  <si>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</si>
  <si>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</si>
  <si>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</si>
  <si>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</si>
  <si>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</si>
  <si>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</si>
  <si>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</si>
  <si>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</si>
  <si>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</si>
  <si>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</si>
  <si>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</si>
  <si>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</si>
  <si>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</si>
  <si>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</si>
  <si>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</si>
  <si>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</si>
  <si>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</si>
  <si>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</si>
  <si>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</si>
  <si>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</si>
  <si>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</si>
  <si>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</si>
  <si>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</si>
  <si>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</si>
  <si>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</si>
  <si>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</si>
  <si>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</si>
  <si>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</si>
  <si>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</si>
  <si>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</si>
  <si>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</si>
  <si>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</si>
  <si>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</si>
  <si>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</si>
  <si>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</si>
  <si>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</si>
  <si>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</si>
  <si>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</si>
  <si>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</si>
  <si>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</si>
  <si>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</si>
  <si>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</si>
  <si>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</si>
  <si>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</si>
  <si>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</si>
  <si>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</si>
  <si>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</si>
  <si>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</si>
  <si>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</si>
  <si>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</si>
  <si>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</si>
  <si>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</si>
  <si>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</si>
  <si>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</si>
  <si>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</si>
  <si>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</si>
  <si>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</si>
  <si>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</si>
  <si>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</si>
  <si>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</si>
  <si>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</si>
  <si>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</si>
  <si>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</si>
  <si>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</si>
  <si>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</si>
  <si>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</si>
  <si>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</si>
  <si>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</si>
  <si>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</si>
  <si>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</si>
  <si>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</si>
  <si>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</si>
  <si>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</si>
  <si>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</si>
  <si>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</si>
  <si>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</si>
  <si>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</si>
  <si>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</si>
  <si>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</si>
  <si>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</si>
  <si>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</si>
  <si>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</si>
  <si>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</si>
  <si>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</si>
  <si>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</si>
  <si>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</si>
  <si>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</si>
  <si>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</si>
  <si>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</si>
  <si>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</si>
  <si>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</si>
  <si>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</si>
  <si>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</si>
  <si>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</si>
  <si>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</si>
  <si>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</si>
  <si>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</si>
  <si>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</si>
  <si>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</si>
  <si>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</si>
  <si>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</si>
  <si>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</si>
  <si>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</si>
  <si>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</si>
  <si>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</si>
  <si>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</si>
  <si>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</si>
  <si>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</si>
  <si>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</si>
  <si>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</si>
  <si>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</si>
  <si>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</si>
  <si>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</si>
  <si>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</si>
  <si>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</si>
  <si>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</si>
  <si>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</si>
  <si>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</si>
  <si>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</si>
  <si>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</si>
  <si>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</si>
  <si>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</si>
  <si>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</si>
  <si>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</si>
  <si>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</si>
  <si>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</si>
  <si>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</si>
  <si>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</si>
  <si>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</si>
  <si>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</si>
  <si>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</si>
  <si>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</si>
  <si>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</si>
  <si>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</si>
  <si>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</si>
  <si>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</si>
  <si>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</si>
  <si>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</si>
  <si>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</si>
  <si>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</si>
  <si>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</si>
  <si>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</si>
  <si>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</si>
  <si>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</si>
  <si>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</si>
  <si>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</si>
  <si>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</si>
  <si>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</si>
  <si>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</si>
  <si>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</si>
  <si>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</si>
  <si>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</si>
  <si>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</si>
  <si>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</si>
  <si>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</si>
  <si>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</si>
  <si>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</si>
  <si>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</si>
  <si>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</si>
  <si>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</si>
  <si>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</si>
  <si>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</si>
  <si>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</si>
  <si>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</si>
  <si>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</si>
  <si>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</si>
  <si>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</si>
  <si>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</si>
  <si>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</si>
  <si>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</si>
  <si>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</si>
  <si>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</si>
  <si>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</si>
  <si>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</si>
  <si>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</si>
  <si>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</si>
  <si>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</si>
  <si>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</si>
  <si>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</si>
  <si>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</si>
  <si>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</si>
  <si>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</si>
  <si>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</si>
  <si>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</si>
  <si>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</si>
  <si>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</si>
  <si>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</si>
  <si>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</si>
  <si>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</si>
  <si>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</si>
  <si>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</si>
  <si>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</si>
  <si>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</si>
  <si>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</si>
  <si>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</si>
  <si>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</si>
  <si>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</si>
  <si>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</si>
  <si>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</si>
  <si>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</si>
  <si>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</si>
  <si>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</si>
  <si>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</si>
  <si>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</si>
  <si>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</si>
  <si>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</si>
  <si>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</si>
  <si>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</si>
  <si>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</si>
  <si>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</si>
  <si>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</si>
  <si>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</si>
  <si>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</si>
  <si>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</si>
  <si>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</si>
  <si>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</si>
  <si>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</si>
  <si>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</si>
  <si>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</si>
  <si>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</si>
  <si>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</si>
  <si>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</si>
  <si>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</si>
  <si>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</si>
  <si>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</si>
  <si>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</si>
  <si>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</si>
  <si>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</si>
  <si>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</si>
  <si>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</si>
  <si>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</si>
  <si>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</si>
  <si>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</si>
  <si>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</si>
  <si>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</si>
  <si>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</si>
  <si>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</si>
  <si>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</si>
  <si>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</si>
  <si>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</si>
  <si>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</si>
  <si>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</si>
  <si>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</si>
  <si>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</si>
  <si>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</si>
  <si>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</si>
  <si>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</si>
  <si>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</si>
  <si>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</si>
  <si>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</si>
  <si>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</si>
  <si>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</si>
  <si>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</si>
  <si>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</si>
  <si>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</si>
  <si>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</si>
  <si>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</si>
  <si>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</si>
  <si>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</si>
  <si>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</si>
  <si>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</si>
  <si>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</si>
  <si>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</si>
  <si>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</si>
  <si>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</si>
  <si>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</si>
  <si>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</si>
  <si>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</si>
  <si>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</si>
  <si>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</si>
  <si>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</si>
  <si>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</si>
  <si>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</si>
  <si>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</si>
  <si>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</si>
  <si>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</si>
  <si>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</si>
  <si>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</si>
  <si>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</si>
  <si>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</si>
  <si>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</si>
  <si>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</si>
  <si>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</si>
  <si>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</si>
  <si>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</si>
  <si>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</si>
  <si>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</si>
  <si>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</si>
  <si>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</si>
  <si>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</si>
  <si>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</si>
  <si>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</si>
  <si>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</si>
  <si>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</si>
  <si>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</si>
  <si>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</si>
  <si>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</si>
  <si>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</si>
  <si>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</si>
  <si>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</si>
  <si>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</si>
  <si>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</si>
  <si>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</si>
  <si>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</si>
  <si>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</si>
  <si>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</si>
  <si>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</si>
  <si>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</si>
  <si>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</si>
  <si>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</si>
  <si>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</si>
  <si>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</si>
  <si>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</si>
  <si>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</si>
  <si>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</si>
  <si>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</si>
  <si>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</si>
  <si>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</si>
  <si>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</si>
  <si>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</si>
  <si>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</si>
  <si>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</si>
  <si>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</si>
  <si>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</si>
  <si>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</si>
  <si>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</si>
  <si>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</si>
  <si>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</si>
  <si>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</si>
  <si>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</si>
  <si>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</si>
  <si>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</si>
  <si>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</si>
  <si>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</si>
  <si>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</si>
  <si>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</si>
  <si>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</si>
  <si>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</si>
  <si>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</si>
  <si>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</si>
  <si>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</si>
  <si>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</si>
  <si>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</si>
  <si>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</si>
  <si>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</si>
  <si>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</si>
  <si>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</si>
  <si>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</si>
  <si>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</si>
  <si>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</si>
  <si>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</si>
  <si>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</si>
  <si>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</si>
  <si>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</si>
  <si>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</si>
  <si>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</si>
  <si>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</si>
  <si>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</si>
  <si>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</si>
  <si>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</si>
  <si>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</si>
  <si>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</si>
  <si>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</si>
  <si>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</si>
  <si>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</si>
  <si>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</si>
  <si>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</si>
  <si>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</si>
  <si>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</si>
  <si>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</si>
  <si>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</si>
  <si>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</si>
  <si>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</si>
  <si>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</si>
  <si>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</si>
  <si>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</si>
  <si>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</si>
  <si>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</si>
  <si>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</si>
  <si>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</si>
  <si>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</si>
  <si>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</si>
  <si>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</si>
  <si>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</si>
  <si>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</si>
  <si>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</si>
  <si>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</si>
  <si>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</si>
  <si>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</si>
  <si>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</si>
  <si>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</si>
  <si>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</si>
  <si>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</si>
  <si>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</si>
  <si>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</si>
  <si>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</si>
  <si>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</si>
  <si>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</si>
  <si>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</si>
  <si>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</si>
  <si>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</si>
  <si>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</si>
  <si>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</si>
  <si>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</si>
  <si>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</si>
  <si>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</si>
  <si>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</si>
  <si>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</si>
  <si>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</si>
  <si>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</si>
  <si>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</si>
  <si>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</si>
  <si>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</si>
  <si>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</si>
  <si>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</si>
  <si>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</si>
  <si>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</si>
  <si>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</si>
  <si>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</si>
  <si>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</si>
  <si>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</si>
  <si>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</si>
  <si>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</si>
  <si>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</si>
  <si>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</si>
  <si>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</si>
  <si>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</si>
  <si>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</si>
  <si>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</si>
  <si>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</si>
  <si>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</si>
  <si>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</si>
  <si>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</si>
  <si>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</si>
  <si>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</si>
  <si>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</si>
  <si>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</si>
  <si>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</si>
  <si>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</si>
  <si>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</si>
  <si>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</si>
  <si>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</si>
  <si>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</si>
  <si>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</si>
  <si>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</si>
  <si>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</si>
  <si>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</si>
  <si>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</si>
  <si>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</si>
  <si>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</si>
  <si>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</si>
  <si>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</si>
  <si>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</si>
  <si>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</si>
  <si>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</si>
  <si>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</si>
  <si>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</si>
  <si>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</si>
  <si>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</si>
  <si>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</si>
  <si>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</si>
  <si>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</si>
  <si>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</si>
  <si>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</si>
  <si>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</si>
  <si>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</si>
  <si>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</si>
  <si>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</si>
  <si>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</si>
  <si>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</si>
  <si>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</si>
  <si>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</si>
  <si>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</si>
  <si>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</si>
  <si>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</si>
  <si>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</si>
  <si>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</si>
  <si>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</si>
  <si>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</si>
  <si>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</si>
  <si>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</si>
  <si>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</si>
  <si>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</si>
  <si>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</si>
  <si>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</si>
  <si>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</si>
  <si>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</si>
  <si>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</si>
  <si>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</si>
  <si>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</si>
  <si>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</si>
  <si>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</si>
  <si>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</si>
  <si>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</si>
  <si>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</si>
  <si>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</si>
  <si>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</si>
  <si>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</si>
  <si>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</si>
  <si>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</si>
  <si>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</si>
  <si>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</si>
  <si>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</si>
  <si>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</si>
  <si>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</si>
  <si>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</si>
  <si>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</si>
  <si>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</si>
  <si>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</si>
  <si>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</si>
  <si>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</si>
  <si>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</si>
  <si>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</si>
  <si>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</si>
  <si>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</si>
  <si>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</si>
  <si>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</si>
  <si>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</si>
  <si>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</si>
  <si>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</si>
  <si>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</si>
  <si>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</si>
  <si>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</si>
  <si>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</si>
  <si>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</si>
  <si>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</si>
  <si>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</si>
  <si>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</si>
  <si>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</si>
  <si>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</si>
  <si>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</si>
  <si>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</si>
  <si>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</si>
  <si>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</si>
  <si>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</si>
  <si>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</si>
  <si>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</si>
  <si>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</si>
  <si>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</si>
  <si>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</si>
  <si>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</si>
  <si>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</si>
  <si>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</si>
  <si>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</si>
  <si>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</si>
  <si>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</si>
  <si>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</si>
  <si>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</si>
  <si>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</si>
  <si>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</si>
  <si>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</si>
  <si>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</si>
  <si>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</si>
  <si>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</si>
  <si>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</si>
  <si>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</si>
  <si>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</si>
  <si>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</si>
  <si>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</si>
  <si>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</si>
  <si>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</si>
  <si>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</si>
  <si>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</si>
  <si>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</si>
  <si>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</si>
  <si>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</si>
  <si>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</si>
  <si>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</si>
  <si>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</si>
  <si>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</si>
  <si>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</si>
  <si>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</si>
  <si>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</si>
  <si>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</si>
  <si>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</si>
  <si>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</si>
  <si>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</si>
  <si>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</si>
  <si>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</si>
  <si>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</si>
  <si>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</si>
  <si>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</si>
  <si>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</si>
  <si>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</si>
  <si>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</si>
  <si>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</si>
  <si>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</si>
  <si>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</si>
  <si>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</si>
  <si>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</si>
  <si>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</si>
  <si>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</si>
  <si>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</si>
  <si>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</si>
  <si>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</si>
  <si>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</si>
  <si>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</si>
  <si>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</si>
  <si>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</si>
  <si>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</si>
  <si>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</si>
  <si>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</si>
  <si>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</si>
  <si>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</si>
  <si>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</si>
  <si>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</si>
  <si>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</si>
  <si>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</si>
  <si>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</si>
  <si>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</si>
  <si>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</si>
  <si>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</si>
  <si>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</si>
  <si>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</si>
  <si>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</si>
  <si>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</si>
  <si>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</si>
  <si>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</si>
  <si>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</si>
  <si>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</si>
  <si>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</si>
  <si>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</si>
  <si>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</si>
  <si>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</si>
  <si>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</si>
  <si>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</si>
  <si>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</si>
  <si>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</si>
  <si>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</si>
  <si>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</si>
  <si>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</si>
  <si>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</si>
  <si>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</si>
  <si>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</si>
  <si>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</si>
  <si>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</si>
  <si>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</si>
  <si>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</si>
  <si>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</si>
  <si>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</si>
  <si>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</si>
  <si>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</si>
  <si>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</si>
  <si>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</si>
  <si>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</si>
  <si>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</si>
  <si>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</si>
  <si>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</si>
  <si>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</si>
  <si>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</si>
  <si>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</si>
  <si>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</si>
  <si>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</si>
  <si>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</si>
  <si>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</si>
  <si>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</si>
  <si>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</si>
  <si>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</si>
  <si>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</si>
  <si>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</si>
  <si>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</si>
  <si>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</si>
  <si>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</si>
  <si>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</si>
  <si>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</si>
  <si>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</si>
  <si>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</si>
  <si>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</si>
  <si>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</si>
  <si>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</si>
  <si>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</si>
  <si>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</si>
  <si>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</si>
  <si>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</si>
  <si>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</si>
  <si>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</si>
  <si>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</si>
  <si>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</si>
  <si>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</si>
  <si>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</si>
  <si>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</si>
  <si>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</si>
  <si>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</si>
  <si>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</si>
  <si>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</si>
  <si>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</si>
  <si>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</si>
  <si>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</si>
  <si>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</si>
  <si>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</si>
  <si>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</si>
  <si>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</si>
  <si>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</si>
  <si>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</si>
  <si>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</si>
  <si>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</si>
  <si>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</si>
  <si>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</si>
  <si>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</si>
  <si>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</si>
  <si>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</si>
  <si>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</si>
  <si>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</si>
  <si>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</si>
  <si>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</si>
  <si>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</si>
  <si>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</si>
  <si>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</si>
  <si>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</si>
  <si>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</si>
  <si>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</si>
  <si>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</si>
  <si>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</si>
  <si>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</si>
  <si>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</si>
  <si>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</si>
  <si>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</si>
  <si>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</si>
  <si>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</si>
  <si>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</si>
  <si>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</si>
  <si>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</si>
  <si>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</si>
  <si>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</si>
  <si>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</si>
  <si>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</si>
  <si>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</si>
  <si>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</si>
  <si>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</si>
  <si>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</si>
  <si>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</si>
  <si>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</si>
  <si>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</si>
  <si>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</si>
  <si>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</si>
  <si>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</si>
  <si>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</si>
  <si>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</si>
  <si>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</si>
  <si>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</si>
  <si>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</si>
  <si>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</si>
  <si>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</si>
  <si>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</si>
  <si>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</si>
  <si>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</si>
  <si>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</si>
  <si>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</si>
  <si>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</si>
  <si>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</si>
  <si>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</si>
  <si>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</si>
  <si>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</si>
  <si>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</si>
  <si>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</si>
  <si>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</si>
  <si>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</si>
  <si>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</si>
  <si>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</si>
  <si>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</si>
  <si>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</si>
  <si>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</si>
  <si>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</si>
  <si>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</si>
  <si>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</si>
  <si>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</si>
  <si>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</si>
  <si>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</si>
  <si>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</si>
  <si>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</si>
  <si>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</si>
  <si>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</si>
  <si>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</si>
  <si>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</si>
  <si>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</si>
  <si>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</si>
  <si>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</si>
  <si>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</si>
  <si>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</si>
  <si>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</si>
  <si>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</si>
  <si>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</si>
  <si>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</si>
  <si>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</si>
  <si>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</si>
  <si>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</si>
  <si>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</si>
  <si>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</si>
  <si>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</si>
  <si>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</si>
  <si>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</si>
  <si>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</si>
  <si>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</si>
  <si>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</si>
  <si>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</si>
  <si>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</si>
  <si>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</si>
  <si>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</si>
  <si>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</si>
  <si>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</si>
  <si>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</si>
  <si>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</si>
  <si>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</si>
  <si>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</si>
  <si>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</si>
  <si>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</si>
  <si>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</si>
  <si>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</si>
  <si>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</si>
  <si>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</si>
  <si>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</si>
  <si>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</si>
  <si>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</si>
  <si>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</si>
  <si>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</si>
  <si>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</si>
  <si>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</si>
  <si>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</si>
  <si>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</si>
  <si>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</si>
  <si>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</si>
  <si>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</si>
  <si>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</si>
  <si>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</si>
  <si>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</si>
  <si>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</si>
  <si>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</si>
  <si>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</si>
  <si>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</si>
  <si>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</si>
  <si>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</si>
  <si>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</si>
  <si>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</si>
  <si>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</si>
  <si>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</si>
  <si>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</si>
  <si>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</si>
  <si>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</si>
  <si>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</si>
  <si>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</si>
  <si>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</si>
  <si>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</si>
  <si>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</si>
  <si>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</si>
  <si>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</si>
  <si>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</si>
  <si>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</si>
  <si>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</si>
  <si>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</si>
  <si>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</si>
  <si>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</si>
  <si>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</si>
  <si>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</si>
  <si>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</si>
  <si>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</si>
  <si>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</si>
  <si>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</si>
  <si>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</si>
  <si>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</si>
  <si>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</si>
  <si>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</si>
  <si>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</si>
  <si>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</si>
  <si>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</si>
  <si>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</si>
  <si>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</si>
  <si>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</si>
  <si>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</si>
  <si>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</si>
  <si>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</si>
  <si>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</si>
  <si>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</si>
  <si>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</si>
  <si>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</si>
  <si>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</si>
  <si>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</si>
  <si>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</si>
  <si>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</si>
  <si>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</si>
  <si>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</si>
  <si>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</si>
  <si>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</si>
  <si>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</si>
  <si>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</si>
  <si>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</si>
  <si>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</si>
  <si>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</si>
  <si>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</si>
  <si>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</si>
  <si>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</si>
  <si>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</si>
  <si>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</si>
  <si>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</si>
  <si>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</si>
  <si>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</si>
  <si>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</si>
  <si>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</si>
  <si>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</si>
  <si>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</si>
  <si>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</si>
  <si>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</si>
  <si>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</si>
  <si>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</si>
  <si>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</si>
  <si>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</si>
  <si>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</si>
  <si>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</si>
  <si>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</si>
  <si>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</si>
  <si>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</si>
  <si>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</si>
  <si>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</si>
  <si>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</si>
  <si>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</si>
  <si>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</si>
  <si>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</si>
  <si>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</si>
  <si>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</si>
  <si>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</si>
  <si>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</si>
  <si>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</si>
  <si>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</si>
  <si>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</si>
  <si>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</si>
  <si>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</si>
  <si>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</si>
  <si>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</si>
  <si>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</si>
  <si>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</si>
  <si>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</si>
  <si>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</si>
  <si>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</si>
  <si>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</si>
  <si>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</si>
  <si>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</si>
  <si>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</si>
  <si>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</si>
  <si>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</si>
  <si>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</si>
  <si>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</si>
  <si>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</si>
  <si>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</si>
  <si>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</si>
  <si>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</si>
  <si>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</si>
  <si>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</si>
  <si>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</si>
  <si>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</si>
  <si>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</si>
  <si>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</si>
  <si>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</si>
  <si>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</si>
  <si>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</si>
  <si>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</si>
  <si>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</si>
  <si>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</si>
  <si>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</si>
  <si>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</si>
  <si>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</si>
  <si>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</si>
  <si>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</si>
  <si>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</si>
  <si>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</si>
  <si>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</si>
  <si>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</si>
  <si>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</si>
  <si>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</si>
  <si>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</si>
  <si>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</si>
  <si>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</si>
  <si>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</si>
  <si>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</si>
  <si>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</si>
  <si>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</si>
  <si>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</si>
  <si>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</si>
  <si>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</si>
  <si>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</si>
  <si>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</si>
  <si>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</si>
  <si>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</si>
  <si>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</si>
  <si>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</si>
  <si>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</si>
  <si>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</si>
  <si>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</si>
  <si>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</si>
  <si>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</si>
  <si>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</si>
  <si>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</si>
  <si>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</si>
  <si>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</si>
  <si>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</si>
  <si>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</si>
  <si>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</si>
  <si>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</si>
  <si>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</si>
  <si>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</si>
  <si>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</si>
  <si>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</si>
  <si>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</si>
  <si>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</si>
  <si>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</si>
  <si>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</si>
  <si>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</si>
  <si>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</si>
  <si>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</si>
  <si>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</si>
  <si>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</si>
  <si>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</si>
  <si>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</si>
  <si>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</si>
  <si>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</si>
  <si>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</si>
  <si>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</si>
  <si>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</si>
  <si>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</si>
  <si>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</si>
  <si>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</si>
  <si>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</si>
  <si>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</si>
  <si>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</si>
  <si>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</si>
  <si>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</si>
  <si>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</si>
  <si>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</si>
  <si>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</si>
  <si>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</si>
  <si>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</si>
  <si>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</si>
  <si>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</si>
  <si>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</si>
  <si>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</si>
  <si>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</si>
  <si>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</si>
  <si>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</si>
  <si>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</si>
  <si>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</si>
  <si>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</si>
  <si>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</si>
  <si>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</si>
  <si>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</si>
  <si>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</si>
  <si>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</si>
  <si>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</si>
  <si>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</si>
  <si>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</si>
  <si>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</si>
  <si>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</si>
  <si>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</si>
  <si>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</si>
  <si>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</si>
  <si>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</si>
  <si>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</si>
  <si>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</si>
  <si>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</si>
  <si>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</si>
  <si>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</si>
  <si>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</si>
  <si>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</si>
  <si>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</si>
  <si>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</si>
  <si>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</si>
  <si>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</si>
  <si>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</si>
  <si>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</si>
  <si>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</si>
  <si>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</si>
  <si>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</si>
  <si>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</si>
  <si>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</si>
  <si>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</si>
  <si>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</si>
  <si>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</si>
  <si>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</si>
  <si>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</si>
  <si>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</si>
  <si>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</si>
  <si>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</si>
  <si>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</si>
  <si>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</si>
  <si>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</si>
  <si>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</si>
  <si>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</si>
  <si>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</si>
  <si>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</si>
  <si>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</si>
  <si>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</si>
  <si>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</si>
  <si>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</si>
  <si>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</si>
  <si>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</si>
  <si>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</si>
  <si>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</si>
  <si>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</si>
  <si>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</si>
  <si>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</si>
  <si>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</si>
  <si>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</si>
  <si>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</si>
  <si>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</si>
  <si>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</si>
  <si>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</si>
  <si>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</si>
  <si>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</si>
  <si>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</si>
  <si>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</si>
  <si>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</si>
  <si>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</si>
  <si>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</si>
  <si>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</si>
  <si>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</si>
  <si>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</si>
  <si>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</si>
  <si>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</si>
  <si>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</si>
  <si>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</si>
  <si>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</si>
  <si>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</si>
  <si>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</si>
  <si>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</si>
  <si>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</si>
  <si>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</si>
  <si>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</si>
  <si>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</si>
  <si>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</si>
  <si>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</si>
  <si>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</si>
  <si>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</si>
  <si>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</si>
  <si>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</si>
  <si>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</si>
  <si>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</si>
  <si>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</si>
  <si>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</si>
  <si>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</si>
  <si>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</si>
  <si>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</si>
  <si>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</si>
  <si>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</si>
  <si>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</si>
  <si>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</si>
  <si>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</si>
  <si>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</si>
  <si>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</si>
  <si>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</si>
  <si>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</si>
  <si>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</si>
  <si>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</si>
  <si>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</si>
  <si>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</si>
  <si>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</si>
  <si>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</si>
  <si>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</si>
  <si>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</si>
  <si>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</si>
  <si>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</si>
  <si>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</si>
  <si>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</si>
  <si>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</si>
  <si>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</si>
  <si>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</si>
  <si>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</si>
  <si>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</si>
  <si>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</si>
  <si>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</si>
  <si>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</si>
  <si>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</si>
  <si>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</si>
  <si>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</si>
  <si>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</si>
  <si>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</si>
  <si>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</si>
  <si>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</si>
  <si>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</si>
  <si>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</si>
  <si>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</si>
  <si>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</si>
  <si>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</si>
  <si>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</si>
  <si>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</si>
  <si>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</si>
  <si>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</si>
  <si>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</si>
  <si>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</si>
  <si>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</si>
  <si>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</si>
  <si>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</si>
  <si>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</si>
  <si>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</si>
  <si>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</si>
  <si>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</si>
  <si>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</si>
  <si>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</si>
  <si>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</si>
  <si>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</si>
  <si>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</si>
  <si>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</si>
  <si>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</si>
  <si>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</si>
  <si>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</si>
  <si>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</si>
  <si>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</si>
  <si>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</si>
  <si>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</si>
  <si>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</si>
  <si>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</si>
  <si>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</si>
  <si>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</si>
  <si>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</si>
  <si>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</si>
  <si>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</si>
  <si>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</si>
  <si>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</si>
  <si>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</si>
  <si>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</si>
  <si>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</si>
  <si>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</si>
  <si>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</si>
  <si>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</si>
  <si>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</si>
  <si>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</si>
  <si>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</si>
  <si>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</si>
  <si>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</si>
  <si>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</si>
  <si>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</si>
  <si>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</si>
  <si>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</si>
  <si>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</si>
  <si>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</si>
  <si>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</si>
  <si>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</si>
  <si>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</si>
  <si>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</si>
  <si>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</si>
  <si>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</si>
  <si>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</si>
  <si>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</si>
  <si>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</si>
  <si>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</si>
  <si>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</si>
  <si>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</si>
  <si>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</si>
  <si>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</si>
  <si>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</si>
  <si>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</si>
  <si>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</si>
  <si>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</si>
  <si>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</si>
  <si>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</si>
  <si>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</si>
  <si>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</si>
  <si>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</si>
  <si>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</si>
  <si>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</si>
  <si>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</si>
  <si>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</si>
  <si>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</si>
  <si>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</si>
  <si>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</si>
  <si>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</si>
  <si>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</si>
  <si>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</si>
  <si>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</si>
  <si>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</si>
  <si>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</si>
  <si>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</si>
  <si>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</si>
  <si>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</si>
  <si>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</si>
  <si>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</si>
  <si>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</si>
  <si>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</si>
  <si>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</si>
  <si>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</si>
  <si>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</si>
  <si>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</si>
  <si>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</si>
  <si>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</si>
  <si>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</si>
  <si>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</si>
  <si>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</si>
  <si>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</si>
  <si>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</si>
  <si>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</si>
  <si>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</si>
  <si>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</si>
  <si>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</si>
  <si>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</si>
  <si>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</si>
  <si>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</si>
  <si>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</si>
  <si>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</si>
  <si>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</si>
  <si>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</si>
  <si>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</si>
  <si>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</si>
  <si>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</si>
  <si>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</si>
  <si>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</si>
  <si>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</si>
  <si>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</si>
  <si>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</si>
  <si>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</si>
  <si>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</si>
  <si>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</si>
  <si>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</si>
  <si>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</si>
  <si>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</si>
  <si>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</si>
  <si>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</si>
  <si>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</si>
  <si>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</si>
  <si>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</si>
  <si>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</si>
  <si>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</si>
  <si>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</si>
  <si>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</si>
  <si>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</si>
  <si>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</si>
  <si>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</si>
  <si>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</si>
  <si>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</si>
  <si>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</si>
  <si>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</si>
  <si>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</si>
  <si>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</si>
  <si>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</si>
  <si>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</si>
  <si>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</si>
  <si>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</si>
  <si>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</si>
  <si>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</si>
  <si>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</si>
  <si>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</si>
  <si>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</si>
  <si>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</si>
  <si>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</si>
  <si>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</si>
  <si>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</si>
  <si>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</si>
  <si>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</si>
  <si>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</si>
  <si>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</si>
  <si>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</si>
  <si>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</si>
  <si>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</si>
  <si>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</si>
  <si>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</si>
  <si>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</si>
  <si>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</si>
  <si>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</si>
  <si>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</si>
  <si>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</si>
  <si>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</si>
  <si>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</si>
  <si>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</si>
  <si>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</si>
  <si>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</si>
  <si>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</si>
  <si>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</si>
  <si>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</si>
  <si>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</si>
  <si>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</si>
  <si>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</si>
  <si>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</si>
  <si>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</si>
  <si>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</si>
  <si>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</si>
  <si>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</si>
  <si>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</si>
  <si>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</si>
  <si>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</si>
  <si>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</si>
  <si>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</si>
  <si>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</si>
  <si>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</si>
  <si>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</si>
  <si>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</si>
  <si>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</si>
  <si>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</si>
  <si>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</si>
  <si>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</si>
  <si>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</si>
  <si>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</si>
  <si>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</si>
  <si>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</si>
  <si>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</si>
  <si>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</si>
  <si>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</si>
  <si>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</si>
  <si>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</si>
  <si>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</si>
  <si>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</si>
  <si>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</si>
  <si>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</si>
  <si>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</si>
  <si>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</si>
  <si>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</si>
  <si>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</si>
  <si>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</si>
  <si>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</si>
  <si>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</si>
  <si>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</si>
  <si>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</si>
  <si>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</si>
  <si>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</si>
  <si>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</si>
  <si>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</si>
  <si>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</si>
  <si>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</si>
  <si>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</si>
  <si>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</si>
  <si>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</si>
  <si>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</si>
  <si>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</si>
  <si>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</si>
  <si>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</si>
  <si>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</si>
  <si>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</si>
  <si>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</si>
  <si>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</si>
  <si>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</si>
  <si>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</si>
  <si>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</si>
  <si>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</si>
  <si>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</si>
  <si>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</si>
  <si>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</si>
  <si>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</si>
  <si>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</si>
  <si>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</si>
  <si>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</si>
  <si>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</si>
  <si>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</si>
  <si>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</si>
  <si>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</si>
  <si>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</si>
  <si>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</si>
  <si>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</si>
  <si>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</si>
  <si>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</si>
  <si>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</si>
  <si>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</si>
  <si>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</si>
  <si>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</si>
  <si>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</si>
  <si>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</si>
  <si>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</si>
  <si>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</si>
  <si>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</si>
  <si>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</si>
  <si>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</si>
  <si>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</si>
  <si>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</si>
  <si>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</si>
  <si>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</si>
  <si>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</si>
  <si>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</si>
  <si>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</si>
  <si>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</si>
  <si>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</si>
  <si>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</si>
  <si>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</si>
  <si>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</si>
  <si>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</si>
  <si>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</si>
  <si>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</si>
  <si>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</si>
  <si>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</si>
  <si>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</si>
  <si>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</si>
  <si>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</si>
  <si>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</si>
  <si>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</si>
  <si>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</si>
  <si>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</si>
  <si>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</si>
  <si>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</si>
  <si>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</si>
  <si>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</si>
  <si>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</si>
  <si>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</si>
  <si>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</si>
  <si>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</si>
  <si>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</si>
  <si>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</si>
  <si>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</si>
  <si>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</si>
  <si>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</si>
  <si>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</si>
  <si>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</si>
  <si>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</si>
  <si>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</si>
  <si>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</si>
  <si>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</si>
  <si>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</si>
  <si>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</si>
  <si>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</si>
  <si>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</si>
  <si>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</si>
  <si>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</si>
  <si>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</si>
  <si>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</si>
  <si>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</si>
  <si>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</si>
  <si>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</si>
  <si>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</si>
  <si>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</si>
  <si>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</si>
  <si>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</si>
  <si>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</si>
  <si>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</si>
  <si>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</si>
  <si>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</si>
  <si>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</si>
  <si>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</si>
  <si>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</si>
  <si>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</si>
  <si>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</si>
  <si>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</si>
  <si>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</si>
  <si>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</si>
  <si>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</si>
  <si>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</si>
  <si>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</si>
  <si>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</si>
  <si>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</si>
  <si>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</si>
  <si>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</si>
  <si>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</si>
  <si>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</si>
  <si>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</si>
  <si>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</si>
  <si>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</si>
  <si>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</si>
  <si>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</si>
  <si>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</si>
  <si>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</si>
  <si>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</si>
  <si>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</si>
  <si>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</si>
  <si>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</si>
  <si>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</si>
  <si>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</si>
  <si>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</si>
  <si>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</si>
  <si>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</si>
  <si>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</si>
  <si>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</si>
  <si>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</si>
  <si>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</si>
  <si>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</si>
  <si>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</si>
  <si>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</si>
  <si>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</si>
  <si>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</si>
  <si>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</si>
  <si>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</si>
  <si>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</si>
  <si>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</si>
  <si>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</si>
  <si>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</si>
  <si>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</si>
  <si>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</si>
  <si>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</si>
  <si>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</si>
  <si>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</si>
  <si>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</si>
  <si>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</si>
  <si>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</si>
  <si>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</si>
  <si>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</si>
  <si>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</si>
  <si>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</si>
  <si>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</si>
  <si>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</si>
  <si>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</si>
  <si>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</si>
  <si>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</si>
  <si>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</si>
  <si>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</si>
  <si>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</si>
  <si>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</si>
  <si>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</si>
  <si>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</si>
  <si>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</si>
  <si>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</si>
  <si>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</si>
  <si>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</si>
  <si>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</si>
  <si>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</si>
  <si>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</si>
  <si>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</si>
  <si>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</si>
  <si>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</si>
  <si>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</si>
  <si>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</si>
  <si>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</si>
  <si>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</si>
  <si>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</si>
  <si>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</si>
  <si>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</si>
  <si>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</si>
  <si>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</si>
  <si>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</si>
  <si>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</si>
  <si>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</si>
  <si>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</si>
  <si>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</si>
  <si>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</si>
  <si>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</si>
  <si>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</si>
  <si>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</si>
  <si>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</si>
  <si>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</si>
  <si>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</si>
  <si>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</si>
  <si>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</si>
  <si>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</si>
  <si>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</si>
  <si>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</si>
  <si>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</si>
  <si>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</si>
  <si>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</si>
  <si>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</si>
  <si>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</si>
  <si>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</si>
  <si>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</si>
  <si>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</si>
  <si>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</si>
  <si>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</si>
  <si>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</si>
  <si>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</si>
  <si>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</si>
  <si>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</si>
  <si>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</si>
  <si>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</si>
  <si>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</si>
  <si>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</si>
  <si>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</si>
  <si>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</si>
  <si>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</si>
  <si>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</si>
  <si>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</si>
  <si>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</si>
  <si>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</si>
  <si>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</si>
  <si>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</si>
  <si>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</si>
  <si>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</si>
  <si>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</si>
  <si>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</si>
  <si>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</si>
  <si>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</si>
  <si>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</si>
  <si>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</si>
  <si>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</si>
  <si>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</si>
  <si>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</si>
  <si>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</si>
  <si>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</si>
  <si>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</si>
  <si>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</si>
  <si>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</si>
  <si>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</si>
  <si>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</si>
  <si>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</si>
  <si>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</si>
  <si>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</si>
  <si>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</si>
  <si>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</si>
  <si>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</si>
  <si>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</si>
  <si>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</si>
  <si>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</si>
  <si>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</si>
  <si>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</si>
  <si>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</si>
  <si>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</si>
  <si>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</si>
  <si>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</si>
  <si>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</si>
  <si>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</si>
  <si>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</si>
  <si>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</si>
  <si>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</si>
  <si>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</si>
  <si>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</si>
  <si>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</si>
  <si>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</si>
  <si>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</si>
  <si>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</si>
  <si>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</si>
  <si>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</si>
  <si>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</si>
  <si>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</si>
  <si>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</si>
  <si>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</si>
  <si>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</si>
  <si>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</si>
  <si>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</si>
  <si>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</si>
  <si>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</si>
  <si>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</si>
  <si>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</si>
  <si>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</si>
  <si>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</si>
  <si>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</si>
  <si>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</si>
  <si>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</si>
  <si>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</si>
  <si>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</si>
  <si>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</si>
  <si>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</si>
  <si>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</si>
  <si>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</si>
  <si>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</si>
  <si>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</si>
  <si>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</si>
  <si>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</si>
  <si>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</si>
  <si>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</si>
  <si>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</si>
  <si>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</si>
  <si>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</si>
  <si>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</si>
  <si>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</si>
  <si>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</si>
  <si>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</si>
  <si>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</si>
  <si>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</si>
  <si>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</si>
  <si>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</si>
  <si>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</si>
  <si>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</si>
  <si>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</si>
  <si>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</si>
  <si>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</si>
  <si>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</si>
  <si>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</si>
  <si>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</si>
  <si>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</si>
  <si>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</si>
  <si>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</si>
  <si>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</si>
  <si>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</si>
  <si>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</si>
  <si>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</si>
  <si>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</si>
  <si>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</si>
  <si>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</si>
  <si>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</si>
  <si>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</si>
  <si>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</si>
  <si>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</si>
  <si>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</si>
  <si>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</si>
  <si>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</si>
  <si>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</si>
  <si>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</si>
  <si>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</si>
  <si>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</si>
  <si>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</si>
  <si>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</si>
  <si>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</si>
  <si>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</si>
  <si>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</si>
  <si>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</si>
  <si>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</si>
  <si>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</si>
  <si>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</si>
  <si>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</si>
  <si>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</si>
  <si>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</si>
  <si>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</si>
  <si>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</si>
  <si>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</si>
  <si>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</si>
  <si>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</si>
  <si>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</si>
  <si>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</si>
  <si>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</si>
  <si>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</si>
  <si>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</si>
  <si>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</si>
  <si>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</si>
  <si>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</si>
  <si>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</si>
  <si>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</si>
  <si>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</si>
  <si>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</si>
  <si>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</si>
  <si>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</si>
  <si>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</si>
  <si>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</si>
  <si>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</si>
  <si>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</si>
  <si>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</si>
  <si>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</si>
  <si>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</si>
  <si>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</si>
  <si>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</si>
  <si>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</si>
  <si>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</si>
  <si>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</si>
  <si>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</si>
  <si>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</si>
  <si>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</si>
  <si>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</si>
  <si>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</si>
  <si>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</si>
  <si>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</si>
  <si>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</si>
  <si>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</si>
  <si>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</si>
  <si>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</si>
  <si>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</si>
  <si>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</si>
  <si>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</si>
  <si>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</si>
  <si>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</si>
  <si>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</si>
  <si>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</si>
  <si>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</si>
  <si>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</si>
  <si>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</si>
  <si>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</si>
  <si>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</si>
  <si>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</si>
  <si>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</si>
  <si>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</si>
  <si>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</si>
  <si>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</si>
  <si>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</si>
  <si>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</si>
  <si>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</si>
  <si>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</si>
  <si>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</si>
  <si>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</si>
  <si>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</si>
  <si>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</si>
  <si>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</si>
  <si>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</si>
  <si>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</si>
  <si>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</si>
  <si>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</si>
  <si>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</si>
  <si>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</si>
  <si>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</si>
  <si>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</si>
  <si>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</si>
  <si>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</si>
  <si>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</si>
  <si>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</si>
  <si>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</si>
  <si>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</si>
  <si>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</si>
  <si>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</si>
  <si>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</si>
  <si>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</si>
  <si>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</si>
  <si>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</si>
  <si>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</si>
  <si>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</si>
  <si>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</si>
  <si>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</si>
  <si>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</si>
  <si>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</si>
  <si>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</si>
  <si>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</si>
  <si>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</si>
  <si>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</si>
  <si>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</si>
  <si>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</si>
  <si>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</si>
  <si>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</si>
  <si>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</si>
  <si>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</si>
  <si>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</si>
  <si>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</si>
  <si>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</si>
  <si>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</si>
  <si>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</si>
  <si>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</si>
  <si>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</si>
  <si>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</si>
  <si>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</si>
  <si>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</si>
  <si>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</si>
  <si>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</si>
  <si>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</si>
  <si>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</si>
  <si>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</si>
  <si>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</si>
  <si>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</si>
  <si>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</si>
  <si>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</si>
  <si>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</si>
  <si>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</si>
  <si>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</si>
  <si>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</si>
  <si>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</si>
  <si>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</si>
  <si>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</si>
  <si>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</si>
  <si>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</si>
  <si>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</si>
  <si>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</si>
  <si>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</si>
  <si>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</si>
  <si>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</si>
  <si>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</si>
  <si>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</si>
  <si>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</si>
  <si>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</si>
  <si>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</si>
  <si>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</si>
  <si>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</si>
  <si>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</si>
  <si>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</si>
  <si>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</si>
  <si>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</si>
  <si>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</si>
  <si>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</si>
  <si>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</si>
  <si>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</si>
  <si>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</si>
  <si>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</si>
  <si>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</si>
  <si>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</si>
  <si>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</si>
  <si>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</si>
  <si>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</si>
  <si>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</si>
  <si>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</si>
  <si>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</si>
  <si>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</si>
  <si>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</si>
  <si>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</si>
  <si>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</si>
  <si>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</si>
  <si>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</si>
  <si>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</si>
  <si>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</si>
  <si>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</si>
  <si>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</si>
  <si>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</si>
  <si>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</si>
  <si>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</si>
  <si>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</si>
  <si>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</si>
  <si>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</si>
  <si>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</si>
  <si>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</si>
  <si>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</si>
  <si>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</si>
  <si>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</si>
  <si>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</si>
  <si>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</si>
  <si>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</si>
  <si>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</si>
  <si>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</si>
  <si>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</si>
  <si>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</si>
  <si>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</si>
  <si>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</si>
  <si>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</si>
  <si>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</si>
  <si>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</si>
  <si>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</si>
  <si>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</si>
  <si>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</si>
  <si>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</si>
  <si>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</si>
  <si>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</si>
  <si>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</si>
  <si>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</si>
  <si>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</si>
  <si>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</si>
  <si>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</si>
  <si>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</si>
  <si>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</si>
  <si>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</si>
  <si>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</si>
  <si>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</si>
  <si>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</si>
  <si>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</si>
  <si>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</si>
  <si>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</si>
  <si>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</si>
  <si>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</si>
  <si>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</si>
  <si>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</si>
  <si>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</si>
  <si>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</si>
  <si>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</si>
  <si>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</si>
  <si>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</si>
  <si>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</si>
  <si>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</si>
  <si>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</si>
  <si>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</si>
  <si>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</si>
  <si>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</si>
  <si>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</si>
  <si>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</si>
  <si>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</si>
  <si>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</si>
  <si>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</si>
  <si>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</si>
  <si>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</si>
  <si>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</si>
  <si>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</si>
  <si>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</si>
  <si>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</si>
  <si>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</si>
  <si>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</si>
  <si>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</si>
  <si>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</si>
  <si>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</si>
  <si>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</si>
  <si>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</si>
  <si>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</si>
  <si>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</si>
  <si>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</si>
  <si>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</si>
  <si>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</si>
  <si>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</si>
  <si>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</si>
  <si>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</si>
  <si>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</si>
  <si>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</si>
  <si>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</si>
  <si>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</si>
  <si>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</si>
  <si>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</si>
  <si>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</si>
  <si>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</si>
  <si>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</si>
  <si>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</si>
  <si>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</si>
  <si>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</si>
  <si>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</si>
  <si>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</si>
  <si>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</si>
  <si>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</si>
  <si>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</si>
  <si>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</si>
  <si>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</si>
  <si>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</si>
  <si>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</si>
  <si>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</si>
  <si>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</si>
  <si>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</si>
  <si>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</si>
  <si>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</si>
  <si>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</si>
  <si>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</si>
  <si>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</si>
  <si>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</si>
  <si>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</si>
  <si>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</si>
  <si>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</si>
  <si>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</si>
  <si>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</si>
  <si>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</si>
  <si>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</si>
  <si>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</si>
  <si>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</si>
  <si>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</si>
  <si>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</si>
  <si>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</si>
  <si>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</si>
  <si>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</si>
  <si>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</si>
  <si>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</si>
  <si>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</si>
  <si>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</si>
  <si>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</si>
  <si>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</si>
  <si>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</si>
  <si>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</si>
  <si>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</si>
  <si>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</si>
  <si>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</si>
  <si>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</si>
  <si>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</si>
  <si>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</si>
  <si>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</si>
  <si>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</si>
  <si>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</si>
  <si>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</si>
  <si>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</si>
  <si>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</si>
  <si>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</si>
  <si>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</si>
  <si>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</si>
  <si>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</si>
  <si>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</si>
  <si>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</si>
  <si>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</si>
  <si>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</si>
  <si>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</si>
  <si>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</si>
  <si>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</si>
  <si>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</si>
  <si>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</si>
  <si>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</si>
  <si>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</si>
  <si>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</si>
  <si>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</si>
  <si>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</si>
  <si>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</si>
  <si>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</si>
  <si>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</si>
  <si>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</si>
  <si>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</si>
  <si>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</si>
  <si>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</si>
  <si>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</si>
  <si>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</si>
  <si>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</si>
  <si>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</si>
  <si>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</si>
  <si>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</si>
  <si>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</si>
  <si>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</si>
  <si>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</si>
  <si>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</si>
  <si>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</si>
  <si>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</si>
  <si>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</si>
  <si>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</si>
  <si>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</si>
  <si>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</si>
  <si>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</si>
  <si>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</si>
  <si>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</si>
  <si>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</si>
  <si>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</si>
  <si>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</si>
  <si>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</si>
  <si>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</si>
  <si>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</si>
  <si>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</si>
  <si>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</si>
  <si>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</si>
  <si>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</si>
  <si>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</si>
  <si>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</si>
  <si>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</si>
  <si>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</si>
  <si>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</si>
  <si>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</si>
  <si>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</si>
  <si>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</si>
  <si>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</si>
  <si>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</si>
  <si>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</si>
  <si>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</si>
  <si>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</si>
  <si>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</si>
  <si>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</si>
  <si>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</si>
  <si>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</si>
  <si>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</si>
  <si>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</si>
  <si>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</si>
  <si>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</si>
  <si>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</si>
  <si>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</si>
  <si>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</si>
  <si>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</si>
  <si>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</si>
  <si>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</si>
  <si>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</si>
  <si>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</si>
  <si>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</si>
  <si>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</si>
  <si>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</si>
  <si>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</si>
  <si>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</si>
  <si>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</si>
  <si>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</si>
  <si>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</si>
  <si>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</si>
  <si>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</si>
  <si>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</si>
  <si>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</si>
  <si>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</si>
  <si>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</si>
  <si>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</si>
  <si>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</si>
  <si>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</si>
  <si>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</si>
  <si>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</si>
  <si>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</si>
  <si>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</si>
  <si>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</si>
  <si>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</si>
  <si>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</si>
  <si>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</si>
  <si>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</si>
  <si>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</si>
  <si>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</si>
  <si>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</si>
  <si>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</si>
  <si>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</si>
  <si>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</si>
  <si>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</si>
  <si>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</si>
  <si>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</si>
  <si>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</si>
  <si>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</si>
  <si>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</si>
  <si>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</si>
  <si>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</si>
  <si>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</si>
  <si>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</si>
  <si>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</si>
  <si>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</si>
  <si>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</si>
  <si>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</si>
  <si>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</si>
  <si>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</si>
  <si>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</si>
  <si>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</si>
  <si>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</si>
  <si>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</si>
  <si>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</si>
  <si>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</si>
  <si>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</si>
  <si>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</si>
  <si>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</si>
  <si>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</si>
  <si>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</si>
  <si>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</si>
  <si>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</si>
  <si>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</si>
  <si>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</si>
  <si>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</si>
  <si>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</si>
  <si>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</si>
  <si>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</si>
  <si>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</si>
  <si>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</si>
  <si>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</si>
  <si>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</si>
  <si>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</si>
  <si>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</si>
  <si>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</si>
  <si>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</si>
  <si>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</si>
  <si>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</si>
  <si>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</si>
  <si>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</si>
  <si>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</si>
  <si>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</si>
  <si>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</si>
  <si>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</si>
  <si>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</si>
  <si>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</si>
  <si>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</si>
  <si>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</si>
  <si>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</si>
  <si>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</si>
  <si>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</si>
  <si>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</si>
  <si>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</si>
  <si>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</si>
  <si>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</si>
  <si>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</si>
  <si>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</si>
  <si>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</si>
  <si>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</si>
  <si>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</si>
  <si>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</si>
  <si>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</si>
  <si>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</si>
  <si>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</si>
  <si>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</si>
  <si>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</si>
  <si>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</si>
  <si>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</si>
  <si>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</si>
  <si>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</si>
  <si>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</si>
  <si>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</si>
  <si>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</si>
  <si>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</si>
  <si>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</si>
  <si>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</si>
  <si>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</si>
  <si>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</si>
  <si>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</si>
  <si>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</si>
  <si>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</si>
  <si>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</si>
  <si>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</si>
  <si>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</si>
  <si>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</si>
  <si>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</si>
  <si>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</si>
  <si>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</si>
  <si>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</si>
  <si>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</si>
  <si>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</si>
  <si>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</si>
  <si>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</si>
  <si>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</si>
  <si>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</si>
  <si>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</si>
  <si>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</si>
  <si>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</si>
  <si>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</si>
  <si>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</si>
  <si>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</si>
  <si>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</si>
  <si>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</si>
  <si>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</si>
  <si>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</si>
  <si>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</si>
  <si>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</si>
  <si>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</si>
  <si>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</si>
  <si>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</si>
  <si>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</si>
  <si>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</si>
  <si>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</si>
  <si>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</si>
  <si>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</si>
  <si>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</si>
  <si>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</si>
  <si>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</si>
  <si>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</si>
  <si>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</si>
  <si>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</si>
  <si>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</si>
  <si>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</si>
  <si>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</si>
  <si>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</si>
  <si>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</si>
  <si>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</si>
  <si>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</si>
  <si>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</si>
  <si>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</si>
  <si>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</si>
  <si>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</si>
  <si>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</si>
  <si>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</si>
  <si>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</si>
  <si>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</si>
  <si>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</si>
  <si>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</si>
  <si>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</si>
  <si>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</si>
  <si>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</si>
  <si>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</si>
  <si>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</si>
  <si>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</si>
  <si>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</si>
  <si>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</si>
  <si>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</si>
  <si>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</si>
  <si>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</si>
  <si>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</si>
  <si>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</si>
  <si>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</si>
  <si>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</si>
  <si>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</si>
  <si>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</si>
  <si>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</si>
  <si>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</si>
  <si>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</si>
  <si>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</si>
  <si>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</si>
  <si>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</si>
  <si>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</si>
  <si>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</si>
  <si>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</si>
  <si>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</si>
  <si>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</si>
  <si>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</si>
  <si>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</si>
  <si>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</si>
  <si>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</si>
  <si>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</si>
  <si>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</si>
  <si>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</si>
  <si>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</si>
  <si>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</si>
  <si>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</si>
  <si>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</si>
  <si>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</si>
  <si>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</si>
  <si>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</si>
  <si>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</si>
  <si>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</si>
  <si>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</si>
  <si>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</si>
  <si>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</si>
  <si>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</si>
  <si>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</si>
  <si>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</si>
  <si>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</si>
  <si>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</si>
  <si>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</si>
  <si>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</si>
  <si>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</si>
  <si>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</si>
  <si>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</si>
  <si>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</si>
  <si>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</si>
  <si>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</si>
  <si>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</si>
  <si>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</si>
  <si>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</si>
  <si>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</si>
  <si>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</si>
  <si>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</si>
  <si>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</si>
  <si>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</si>
  <si>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</si>
  <si>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</si>
  <si>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</si>
  <si>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</si>
  <si>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</si>
  <si>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</si>
  <si>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</si>
  <si>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</si>
  <si>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</si>
  <si>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</si>
  <si>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</si>
  <si>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</si>
  <si>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</si>
  <si>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</si>
  <si>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</si>
  <si>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</si>
  <si>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</si>
  <si>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</si>
  <si>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</si>
  <si>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</si>
  <si>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</si>
  <si>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</si>
  <si>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</si>
  <si>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</si>
  <si>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</si>
  <si>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</si>
  <si>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</si>
  <si>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</si>
  <si>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</si>
  <si>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</si>
  <si>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</si>
  <si>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</si>
  <si>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</si>
  <si>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</si>
  <si>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</si>
  <si>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</si>
  <si>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</si>
  <si>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</si>
  <si>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</si>
  <si>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</si>
  <si>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</si>
  <si>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</si>
  <si>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</si>
  <si>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</si>
  <si>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</si>
  <si>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</si>
  <si>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</si>
  <si>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</si>
  <si>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</si>
  <si>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</si>
  <si>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</si>
  <si>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</si>
  <si>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</si>
  <si>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</si>
  <si>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</si>
  <si>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</si>
  <si>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</si>
  <si>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</si>
  <si>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</si>
  <si>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</si>
  <si>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</si>
  <si>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</si>
  <si>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</si>
  <si>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</si>
  <si>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</si>
  <si>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</si>
  <si>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</si>
  <si>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</si>
  <si>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</si>
  <si>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</si>
  <si>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</si>
  <si>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</si>
  <si>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</si>
  <si>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</si>
  <si>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</si>
  <si>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</si>
  <si>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</si>
  <si>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</si>
  <si>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</si>
  <si>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</si>
  <si>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</si>
  <si>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</si>
  <si>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</si>
  <si>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</si>
  <si>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</si>
  <si>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</si>
  <si>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</si>
  <si>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</si>
  <si>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</si>
  <si>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</si>
  <si>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</si>
  <si>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</si>
  <si>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</si>
  <si>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</si>
  <si>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</si>
  <si>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</si>
  <si>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</si>
  <si>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</si>
  <si>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</si>
  <si>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</si>
  <si>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</si>
  <si>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</si>
  <si>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</si>
  <si>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</si>
  <si>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</si>
  <si>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</si>
  <si>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</si>
  <si>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</si>
  <si>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</si>
  <si>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</si>
  <si>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</si>
  <si>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</si>
  <si>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</si>
  <si>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</si>
  <si>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</si>
  <si>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</si>
  <si>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</si>
  <si>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</si>
  <si>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</si>
  <si>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</si>
  <si>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</si>
  <si>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</si>
  <si>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</si>
  <si>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</si>
  <si>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</si>
  <si>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</si>
  <si>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</si>
  <si>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</si>
  <si>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</si>
  <si>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</si>
  <si>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</si>
  <si>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</si>
  <si>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</si>
  <si>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</si>
  <si>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</si>
  <si>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</si>
  <si>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</si>
  <si>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</si>
  <si>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</si>
  <si>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</si>
  <si>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</si>
  <si>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</si>
  <si>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</si>
  <si>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</si>
  <si>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</si>
  <si>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</si>
  <si>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</si>
  <si>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</si>
  <si>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</si>
  <si>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</si>
  <si>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</si>
  <si>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</si>
  <si>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</si>
  <si>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</si>
  <si>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</si>
  <si>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</si>
  <si>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</si>
  <si>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</si>
  <si>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</si>
  <si>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</si>
  <si>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</si>
  <si>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</si>
  <si>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</si>
  <si>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</si>
  <si>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</si>
  <si>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</si>
  <si>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</si>
  <si>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</si>
  <si>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</si>
  <si>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</si>
  <si>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</si>
  <si>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</si>
  <si>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</si>
  <si>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</si>
  <si>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</si>
  <si>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</si>
  <si>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</si>
  <si>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</si>
  <si>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</si>
  <si>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</si>
  <si>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</si>
  <si>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</si>
  <si>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</si>
  <si>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</si>
  <si>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</si>
  <si>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</si>
  <si>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</si>
  <si>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</si>
  <si>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</si>
  <si>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</si>
  <si>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</si>
  <si>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</si>
  <si>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</si>
  <si>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</si>
  <si>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</si>
  <si>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</si>
  <si>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</si>
  <si>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</si>
  <si>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</si>
  <si>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</si>
  <si>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</si>
  <si>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</si>
  <si>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</si>
  <si>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</si>
  <si>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</si>
  <si>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</si>
  <si>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</si>
  <si>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</si>
  <si>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</si>
  <si>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</si>
  <si>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</si>
  <si>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</si>
  <si>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</si>
  <si>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</si>
  <si>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</si>
  <si>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</si>
  <si>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</si>
  <si>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</si>
  <si>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</si>
  <si>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</si>
  <si>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</si>
  <si>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</si>
  <si>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</si>
  <si>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</si>
  <si>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</si>
  <si>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</si>
  <si>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</si>
  <si>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</si>
  <si>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</si>
  <si>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</si>
  <si>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</si>
  <si>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</si>
  <si>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</si>
  <si>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</si>
  <si>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</si>
  <si>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</si>
  <si>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</si>
  <si>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</si>
  <si>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</si>
  <si>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</si>
  <si>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</si>
  <si>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</si>
  <si>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</si>
  <si>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</si>
  <si>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</si>
  <si>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</si>
  <si>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</si>
  <si>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</si>
  <si>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</si>
  <si>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</si>
  <si>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</si>
  <si>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</si>
  <si>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</si>
  <si>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</si>
  <si>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</si>
  <si>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</si>
  <si>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</si>
  <si>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</si>
  <si>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</si>
  <si>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</si>
  <si>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</si>
  <si>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</si>
  <si>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</si>
  <si>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</si>
  <si>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</si>
  <si>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</si>
  <si>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</si>
  <si>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</si>
  <si>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</si>
  <si>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</si>
  <si>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</si>
  <si>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</si>
  <si>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</si>
  <si>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</si>
  <si>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</si>
  <si>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</si>
  <si>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</si>
  <si>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</si>
  <si>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</si>
  <si>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</si>
  <si>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</si>
  <si>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</si>
  <si>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</si>
  <si>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</si>
  <si>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</si>
  <si>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</si>
  <si>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</si>
  <si>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</si>
  <si>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</si>
  <si>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</si>
  <si>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</si>
  <si>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</si>
  <si>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</si>
  <si>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</si>
  <si>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</si>
  <si>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</si>
  <si>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</si>
  <si>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</si>
  <si>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</si>
  <si>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</si>
  <si>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</si>
  <si>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</si>
  <si>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</si>
  <si>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</si>
  <si>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</si>
  <si>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</si>
  <si>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</si>
  <si>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</si>
  <si>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</si>
  <si>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</si>
  <si>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</si>
  <si>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</si>
  <si>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</si>
  <si>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</si>
  <si>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</si>
  <si>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</si>
  <si>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</si>
  <si>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</si>
  <si>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</si>
  <si>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</si>
  <si>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</si>
  <si>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</si>
  <si>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</si>
  <si>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</si>
  <si>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</si>
  <si>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</si>
  <si>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</si>
  <si>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</si>
  <si>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</si>
  <si>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</si>
  <si>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</si>
  <si>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</si>
  <si>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</si>
  <si>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</si>
  <si>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</si>
  <si>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</si>
  <si>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</si>
  <si>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</si>
  <si>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</si>
  <si>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</si>
  <si>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</si>
  <si>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</si>
  <si>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</si>
  <si>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</si>
  <si>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</si>
  <si>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</si>
  <si>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</si>
  <si>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</si>
  <si>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</si>
  <si>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</si>
  <si>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</si>
  <si>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</si>
  <si>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</si>
  <si>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</si>
  <si>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</si>
  <si>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</si>
  <si>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</si>
  <si>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</si>
  <si>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</si>
  <si>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</si>
  <si>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</si>
  <si>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</si>
  <si>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</si>
  <si>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</si>
  <si>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</si>
  <si>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</si>
  <si>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</si>
  <si>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</si>
  <si>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</si>
  <si>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</si>
  <si>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</si>
  <si>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</si>
  <si>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</si>
  <si>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</si>
  <si>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</si>
  <si>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</si>
  <si>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</si>
  <si>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</si>
  <si>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</si>
  <si>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</si>
  <si>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</si>
  <si>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</si>
  <si>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</si>
  <si>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</si>
  <si>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</si>
  <si>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</si>
  <si>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</si>
  <si>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</si>
  <si>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</si>
  <si>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</si>
  <si>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</si>
  <si>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</si>
  <si>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</si>
  <si>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</si>
  <si>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</si>
  <si>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</si>
  <si>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</si>
  <si>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</si>
  <si>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</si>
  <si>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</si>
  <si>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</si>
  <si>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</si>
  <si>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</si>
  <si>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</si>
  <si>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</si>
  <si>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</si>
  <si>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</si>
  <si>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</si>
  <si>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</si>
  <si>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</si>
  <si>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</si>
  <si>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</si>
  <si>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</si>
  <si>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</si>
  <si>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</si>
  <si>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</si>
  <si>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</si>
  <si>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</si>
  <si>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</si>
  <si>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</si>
  <si>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</si>
  <si>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</si>
  <si>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</si>
  <si>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</si>
  <si>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</si>
  <si>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</si>
  <si>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</si>
  <si>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</si>
  <si>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</si>
  <si>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</si>
  <si>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</si>
  <si>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</si>
  <si>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</si>
  <si>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</si>
  <si>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</si>
  <si>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</si>
  <si>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</si>
  <si>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</si>
  <si>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</si>
  <si>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</si>
  <si>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</si>
  <si>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</si>
  <si>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</si>
  <si>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</si>
  <si>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</si>
  <si>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</si>
  <si>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</si>
  <si>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</si>
  <si>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</si>
  <si>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</si>
  <si>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</si>
  <si>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</si>
  <si>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</si>
  <si>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</si>
  <si>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</si>
  <si>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</si>
  <si>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</si>
  <si>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</si>
  <si>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</si>
  <si>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</si>
  <si>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</si>
  <si>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</si>
  <si>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</si>
  <si>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</si>
  <si>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</si>
  <si>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</si>
  <si>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</si>
  <si>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</si>
  <si>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</si>
  <si>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</si>
  <si>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</si>
  <si>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</si>
  <si>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</si>
  <si>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</si>
  <si>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</si>
  <si>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</si>
  <si>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</si>
  <si>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</si>
  <si>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</si>
  <si>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</si>
  <si>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</si>
  <si>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</si>
  <si>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</si>
  <si>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</si>
  <si>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</si>
  <si>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</si>
  <si>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</si>
  <si>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</si>
  <si>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</si>
  <si>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</si>
  <si>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</si>
  <si>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</si>
  <si>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</si>
  <si>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</si>
  <si>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</si>
  <si>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</si>
  <si>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</si>
  <si>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</si>
  <si>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</si>
  <si>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</si>
  <si>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</si>
  <si>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</si>
  <si>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</si>
  <si>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</si>
  <si>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</si>
  <si>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</si>
  <si>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</si>
  <si>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</si>
  <si>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</si>
  <si>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</si>
  <si>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</si>
  <si>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</si>
  <si>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</si>
  <si>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</si>
  <si>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</si>
  <si>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</si>
  <si>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</si>
  <si>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</si>
  <si>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</si>
  <si>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</si>
  <si>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</si>
  <si>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</si>
  <si>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</si>
  <si>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</si>
  <si>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</si>
  <si>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</si>
  <si>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</si>
  <si>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</si>
  <si>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</si>
  <si>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</si>
  <si>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</si>
  <si>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</si>
  <si>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</si>
  <si>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</si>
  <si>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</si>
  <si>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</si>
  <si>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</si>
  <si>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</si>
  <si>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</si>
  <si>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</si>
  <si>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</si>
  <si>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</si>
  <si>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</si>
  <si>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</si>
  <si>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</si>
  <si>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</si>
  <si>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</si>
  <si>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</si>
  <si>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</si>
  <si>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</si>
  <si>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</si>
  <si>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</si>
  <si>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</si>
  <si>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</si>
  <si>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</si>
  <si>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</si>
  <si>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</si>
  <si>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</si>
  <si>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</si>
  <si>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</si>
  <si>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</si>
  <si>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</si>
  <si>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</si>
  <si>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</si>
  <si>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</si>
  <si>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</si>
  <si>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</si>
  <si>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</si>
  <si>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</si>
  <si>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</si>
  <si>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</si>
  <si>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</si>
  <si>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</si>
  <si>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</si>
  <si>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</si>
  <si>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</si>
  <si>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</si>
  <si>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</si>
  <si>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</si>
  <si>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</si>
  <si>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</si>
  <si>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</si>
  <si>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</si>
  <si>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</si>
  <si>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</si>
  <si>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</si>
  <si>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</si>
  <si>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</si>
  <si>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</si>
  <si>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</si>
  <si>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</si>
  <si>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</si>
  <si>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</si>
  <si>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</si>
  <si>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</si>
  <si>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</si>
  <si>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</si>
  <si>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</si>
  <si>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</si>
  <si>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</si>
  <si>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</si>
  <si>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</si>
  <si>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</si>
  <si>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</si>
  <si>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</si>
  <si>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</si>
  <si>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</si>
  <si>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</si>
  <si>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</si>
  <si>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</si>
  <si>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</si>
  <si>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</si>
  <si>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</si>
  <si>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</si>
  <si>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</si>
  <si>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</si>
  <si>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</si>
  <si>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</si>
  <si>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</si>
  <si>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</si>
  <si>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</si>
  <si>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</si>
  <si>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</si>
  <si>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</si>
  <si>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</si>
  <si>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</si>
  <si>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</si>
  <si>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</si>
  <si>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</si>
  <si>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</si>
  <si>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</si>
  <si>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</si>
  <si>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</si>
  <si>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</si>
  <si>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</si>
  <si>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</si>
  <si>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</si>
  <si>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</si>
  <si>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</si>
  <si>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</si>
  <si>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</si>
  <si>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</si>
  <si>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</si>
  <si>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</si>
  <si>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</si>
  <si>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</si>
  <si>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</si>
  <si>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</si>
  <si>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</si>
  <si>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</si>
  <si>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</si>
  <si>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</si>
  <si>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</si>
  <si>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</si>
  <si>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</si>
  <si>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</si>
  <si>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</si>
  <si>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</si>
  <si>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</si>
  <si>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</si>
  <si>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</si>
  <si>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</si>
  <si>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</si>
  <si>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</si>
  <si>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</si>
  <si>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</si>
  <si>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</si>
  <si>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</si>
  <si>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</si>
  <si>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</si>
  <si>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</si>
  <si>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</si>
  <si>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</si>
  <si>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</si>
  <si>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</si>
  <si>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</si>
  <si>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</si>
  <si>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</si>
  <si>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</si>
  <si>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</si>
  <si>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</si>
  <si>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</si>
  <si>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</si>
  <si>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</si>
  <si>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</si>
  <si>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</si>
  <si>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</si>
  <si>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</si>
  <si>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</si>
  <si>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</si>
  <si>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</si>
  <si>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</si>
  <si>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</si>
  <si>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</si>
  <si>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</si>
  <si>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</si>
  <si>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</si>
  <si>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</si>
  <si>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</si>
  <si>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</si>
  <si>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</si>
  <si>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</si>
  <si>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</si>
  <si>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</si>
  <si>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</si>
  <si>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</si>
  <si>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</si>
  <si>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</si>
  <si>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</si>
  <si>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</si>
  <si>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</si>
  <si>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</si>
  <si>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</si>
  <si>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</si>
  <si>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</si>
  <si>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</si>
  <si>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</si>
  <si>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</si>
  <si>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</si>
  <si>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</si>
  <si>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</si>
  <si>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</si>
  <si>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</si>
  <si>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</si>
  <si>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</si>
  <si>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</si>
  <si>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</si>
  <si>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</si>
  <si>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</si>
  <si>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</si>
  <si>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</si>
  <si>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</si>
  <si>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</si>
  <si>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</si>
  <si>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</si>
  <si>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</si>
  <si>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</si>
  <si>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</si>
  <si>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</si>
  <si>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</si>
  <si>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</si>
  <si>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</si>
  <si>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</si>
  <si>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</si>
  <si>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</si>
  <si>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</si>
  <si>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</si>
  <si>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</si>
  <si>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</si>
  <si>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</si>
  <si>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</si>
  <si>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</si>
  <si>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</si>
  <si>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</si>
  <si>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</si>
  <si>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</si>
  <si>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</si>
  <si>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</si>
  <si>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</si>
  <si>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</si>
  <si>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</si>
  <si>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</si>
  <si>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</si>
  <si>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</si>
  <si>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</si>
  <si>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</si>
  <si>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</si>
  <si>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</si>
  <si>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</si>
  <si>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</si>
  <si>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</si>
  <si>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</si>
  <si>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</si>
  <si>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</si>
  <si>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</si>
  <si>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</si>
  <si>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</si>
  <si>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</si>
  <si>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</si>
  <si>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</si>
  <si>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</si>
  <si>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</si>
  <si>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</si>
  <si>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</si>
  <si>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</si>
  <si>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</si>
  <si>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</si>
  <si>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</si>
  <si>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</si>
  <si>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</si>
  <si>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</si>
  <si>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</si>
  <si>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</si>
  <si>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</si>
  <si>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</si>
  <si>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</si>
  <si>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</si>
  <si>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</si>
  <si>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</si>
  <si>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</si>
  <si>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</si>
  <si>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</si>
  <si>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</si>
  <si>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</si>
  <si>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</si>
  <si>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</si>
  <si>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</si>
  <si>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</si>
  <si>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</si>
  <si>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</si>
  <si>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</si>
  <si>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</si>
  <si>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</si>
  <si>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</si>
  <si>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</si>
  <si>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</si>
  <si>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</si>
  <si>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</si>
  <si>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</si>
  <si>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</si>
  <si>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</si>
  <si>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</si>
  <si>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</si>
  <si>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</si>
  <si>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</si>
  <si>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</si>
  <si>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</si>
  <si>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</si>
  <si>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</si>
  <si>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</si>
  <si>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</si>
  <si>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</si>
  <si>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</si>
  <si>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</si>
  <si>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</si>
  <si>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</si>
  <si>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</si>
  <si>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</si>
  <si>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</si>
  <si>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</si>
  <si>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</si>
  <si>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</si>
  <si>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</si>
  <si>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</si>
  <si>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</si>
  <si>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</si>
  <si>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</si>
  <si>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</si>
  <si>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</si>
  <si>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</si>
  <si>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</si>
  <si>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</si>
  <si>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</si>
  <si>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</si>
  <si>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</si>
  <si>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</si>
  <si>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</si>
  <si>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</si>
  <si>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</si>
  <si>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</si>
  <si>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</si>
  <si>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</si>
  <si>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</si>
  <si>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</si>
  <si>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</si>
  <si>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</si>
  <si>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</si>
  <si>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</si>
  <si>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</si>
  <si>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</si>
  <si>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</si>
  <si>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</si>
  <si>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</si>
  <si>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</si>
  <si>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</si>
  <si>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</si>
  <si>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</si>
  <si>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</si>
  <si>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</si>
  <si>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</si>
  <si>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</si>
  <si>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</si>
  <si>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</si>
  <si>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</si>
  <si>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</si>
  <si>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</si>
  <si>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</si>
  <si>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</si>
  <si>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</si>
  <si>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</si>
  <si>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</si>
  <si>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</si>
  <si>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</si>
  <si>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</si>
  <si>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</si>
  <si>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</si>
  <si>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</si>
  <si>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</si>
  <si>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</si>
  <si>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</si>
  <si>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</si>
  <si>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</si>
  <si>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</si>
  <si>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</si>
  <si>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</si>
  <si>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</si>
  <si>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</si>
  <si>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</si>
  <si>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</si>
  <si>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</si>
  <si>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</si>
  <si>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</si>
  <si>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</si>
  <si>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</si>
  <si>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</si>
  <si>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</si>
  <si>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</si>
  <si>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</si>
  <si>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</si>
  <si>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</si>
  <si>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</si>
  <si>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</si>
  <si>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</si>
  <si>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</si>
  <si>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</si>
  <si>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</si>
  <si>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</si>
  <si>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</si>
  <si>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</si>
  <si>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</si>
  <si>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</si>
  <si>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</si>
  <si>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</si>
  <si>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</si>
  <si>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</si>
  <si>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</si>
  <si>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</si>
  <si>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</si>
  <si>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</si>
  <si>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</si>
  <si>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</si>
  <si>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</si>
  <si>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</si>
  <si>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</si>
  <si>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</si>
  <si>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</si>
  <si>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</si>
  <si>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</si>
  <si>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</si>
  <si>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</si>
  <si>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</si>
  <si>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</si>
  <si>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</si>
  <si>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</si>
  <si>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</si>
  <si>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</si>
  <si>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</si>
  <si>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</si>
  <si>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</si>
  <si>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</si>
  <si>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</si>
  <si>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</si>
  <si>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</si>
  <si>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</si>
  <si>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</si>
  <si>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</si>
  <si>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</si>
  <si>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</si>
  <si>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</si>
  <si>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</si>
  <si>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</si>
  <si>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</si>
  <si>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</si>
  <si>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</si>
  <si>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</si>
  <si>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</si>
  <si>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</si>
  <si>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</si>
  <si>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</si>
  <si>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</si>
  <si>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</si>
  <si>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</si>
  <si>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</si>
  <si>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</si>
  <si>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</si>
  <si>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</si>
  <si>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</si>
  <si>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</si>
  <si>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</si>
  <si>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</si>
  <si>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</si>
  <si>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</si>
  <si>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</si>
  <si>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</si>
  <si>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</si>
  <si>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</si>
  <si>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</si>
  <si>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</si>
  <si>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</si>
  <si>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</si>
  <si>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</si>
  <si>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</si>
  <si>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</si>
  <si>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</si>
  <si>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</si>
  <si>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</si>
  <si>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</si>
  <si>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</si>
  <si>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</si>
  <si>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</si>
  <si>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</si>
  <si>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</si>
  <si>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</si>
  <si>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</si>
  <si>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</si>
  <si>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</si>
  <si>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</si>
  <si>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</si>
  <si>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</si>
  <si>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</si>
  <si>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</si>
  <si>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</si>
  <si>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</si>
  <si>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</si>
  <si>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</si>
  <si>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</si>
  <si>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</si>
  <si>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</si>
  <si>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</si>
  <si>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</si>
  <si>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</si>
  <si>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</si>
  <si>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</si>
  <si>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</si>
  <si>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</si>
  <si>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</si>
  <si>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</si>
  <si>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</si>
  <si>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</si>
  <si>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</si>
  <si>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</si>
  <si>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</si>
  <si>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</si>
  <si>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</si>
  <si>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</si>
  <si>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</si>
  <si>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</si>
  <si>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</si>
  <si>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</si>
  <si>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</si>
  <si>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</si>
  <si>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</si>
  <si>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</si>
  <si>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</si>
  <si>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</si>
  <si>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</si>
  <si>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</si>
  <si>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</si>
  <si>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</si>
  <si>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</si>
  <si>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</si>
  <si>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</si>
  <si>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</si>
  <si>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</si>
  <si>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</si>
  <si>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</si>
  <si>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</si>
  <si>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</si>
  <si>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</si>
  <si>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</si>
  <si>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</si>
  <si>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</si>
  <si>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</si>
  <si>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</si>
  <si>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</si>
  <si>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</si>
  <si>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</si>
  <si>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</si>
  <si>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</si>
  <si>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</si>
  <si>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</si>
  <si>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</si>
  <si>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</si>
  <si>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</si>
  <si>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</si>
  <si>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</si>
  <si>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</si>
  <si>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</si>
  <si>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</si>
  <si>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</si>
  <si>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</si>
  <si>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</si>
  <si>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</si>
  <si>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</si>
  <si>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</si>
  <si>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</si>
  <si>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</si>
  <si>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</si>
  <si>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</si>
  <si>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</si>
  <si>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</si>
  <si>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</si>
  <si>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</si>
  <si>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</si>
  <si>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</si>
  <si>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</si>
  <si>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</si>
  <si>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</si>
  <si>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</si>
  <si>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</si>
  <si>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</si>
  <si>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</si>
  <si>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</si>
  <si>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</si>
  <si>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</si>
  <si>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</si>
  <si>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</si>
  <si>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</si>
  <si>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</si>
  <si>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</si>
  <si>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</si>
  <si>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</si>
  <si>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</si>
  <si>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</si>
  <si>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</si>
  <si>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</si>
  <si>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</si>
  <si>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</si>
  <si>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</si>
  <si>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</si>
  <si>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</si>
  <si>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</si>
  <si>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</si>
  <si>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</si>
  <si>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</si>
  <si>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</si>
  <si>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</si>
  <si>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</si>
  <si>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</si>
  <si>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</si>
  <si>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</si>
  <si>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</si>
  <si>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</si>
  <si>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</si>
  <si>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</si>
  <si>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</si>
  <si>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</si>
  <si>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</si>
  <si>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</si>
  <si>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</si>
  <si>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</si>
  <si>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</si>
  <si>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</si>
  <si>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</si>
  <si>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</si>
  <si>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</si>
  <si>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</si>
  <si>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</si>
  <si>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</si>
  <si>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</si>
  <si>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</si>
  <si>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</si>
  <si>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</si>
  <si>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</si>
  <si>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</si>
  <si>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</si>
  <si>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</si>
  <si>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</si>
  <si>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</si>
  <si>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</si>
  <si>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</si>
  <si>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</si>
  <si>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</si>
  <si>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</si>
  <si>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</si>
  <si>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</si>
  <si>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</si>
  <si>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</si>
  <si>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</si>
  <si>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</si>
  <si>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</si>
  <si>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</si>
  <si>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</si>
  <si>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</si>
  <si>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</si>
  <si>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</si>
  <si>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</si>
  <si>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</si>
  <si>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</si>
  <si>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</si>
  <si>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</si>
  <si>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</si>
  <si>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</si>
  <si>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</si>
  <si>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</si>
  <si>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</si>
  <si>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</si>
  <si>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</si>
  <si>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</si>
  <si>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</si>
  <si>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</si>
  <si>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</si>
  <si>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</si>
  <si>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</si>
  <si>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</si>
  <si>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</si>
  <si>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</si>
  <si>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</si>
  <si>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</si>
  <si>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</si>
  <si>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</si>
  <si>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</si>
  <si>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</si>
  <si>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</si>
  <si>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</si>
  <si>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</si>
  <si>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</si>
  <si>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</si>
  <si>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</si>
  <si>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</si>
  <si>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</si>
  <si>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</si>
  <si>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</si>
  <si>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</si>
  <si>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</si>
  <si>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</si>
  <si>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</si>
  <si>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</si>
  <si>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</si>
  <si>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</si>
  <si>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</si>
  <si>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</si>
  <si>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</si>
  <si>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</si>
  <si>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</si>
  <si>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</si>
  <si>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</si>
  <si>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</si>
  <si>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</si>
  <si>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</si>
  <si>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</si>
  <si>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</si>
  <si>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</si>
  <si>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</si>
  <si>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</si>
  <si>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</si>
  <si>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</si>
  <si>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</si>
  <si>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</si>
  <si>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</si>
  <si>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</si>
  <si>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</si>
  <si>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</si>
  <si>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</si>
  <si>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</si>
  <si>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</si>
  <si>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</si>
  <si>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</si>
  <si>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</si>
  <si>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</si>
  <si>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</si>
  <si>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</si>
  <si>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</si>
  <si>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</si>
  <si>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</si>
  <si>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</si>
  <si>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</si>
  <si>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</si>
  <si>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</si>
  <si>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</si>
  <si>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</si>
  <si>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</si>
  <si>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</si>
  <si>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</si>
  <si>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</si>
  <si>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</si>
  <si>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</si>
  <si>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</si>
  <si>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</si>
  <si>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</si>
  <si>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</si>
  <si>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</si>
  <si>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</si>
  <si>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</si>
  <si>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</si>
  <si>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</si>
  <si>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</si>
  <si>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</si>
  <si>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</si>
  <si>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</si>
  <si>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</si>
  <si>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</si>
  <si>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</si>
  <si>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</si>
  <si>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</si>
  <si>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</si>
  <si>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</si>
  <si>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</si>
  <si>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</si>
  <si>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</si>
  <si>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</si>
  <si>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</si>
  <si>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</si>
  <si>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</si>
  <si>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</si>
  <si>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</si>
  <si>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</si>
  <si>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</si>
  <si>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</si>
  <si>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</si>
  <si>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</si>
  <si>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</si>
  <si>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</si>
  <si>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</si>
  <si>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</si>
  <si>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</si>
  <si>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</si>
  <si>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</si>
  <si>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</si>
  <si>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</si>
  <si>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</si>
  <si>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</si>
  <si>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</si>
  <si>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</si>
  <si>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</si>
  <si>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</si>
  <si>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</si>
  <si>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</si>
  <si>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</si>
  <si>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</si>
  <si>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</si>
  <si>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</si>
  <si>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</si>
  <si>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</si>
  <si>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</si>
  <si>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</si>
  <si>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</si>
  <si>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</si>
  <si>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</si>
  <si>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</si>
  <si>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</si>
  <si>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</si>
  <si>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</si>
  <si>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</si>
  <si>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</si>
  <si>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</si>
  <si>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</si>
  <si>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</si>
  <si>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</si>
  <si>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</si>
  <si>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</si>
  <si>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</si>
  <si>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</si>
  <si>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</si>
  <si>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</si>
  <si>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</si>
  <si>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</si>
  <si>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</si>
  <si>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</si>
  <si>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</si>
  <si>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</si>
  <si>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</si>
  <si>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</si>
  <si>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</si>
  <si>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</si>
  <si>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</si>
  <si>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</si>
  <si>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</si>
  <si>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</si>
  <si>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</si>
  <si>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</si>
  <si>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</si>
  <si>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</si>
  <si>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</si>
  <si>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</si>
  <si>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</si>
  <si>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</si>
  <si>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</si>
  <si>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</si>
  <si>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</si>
  <si>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</si>
  <si>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</si>
  <si>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</si>
  <si>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</si>
  <si>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</si>
  <si>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</si>
  <si>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</si>
  <si>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</si>
  <si>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</si>
  <si>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</si>
  <si>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</si>
  <si>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</si>
  <si>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</si>
  <si>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</si>
  <si>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</si>
  <si>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</si>
  <si>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</si>
  <si>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</si>
  <si>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</si>
  <si>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</si>
  <si>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</si>
  <si>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</si>
  <si>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</si>
  <si>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</si>
  <si>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</si>
  <si>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</si>
  <si>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</si>
  <si>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</si>
  <si>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</si>
  <si>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</si>
  <si>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</si>
  <si>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</si>
  <si>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</si>
  <si>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</si>
  <si>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</si>
  <si>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</si>
  <si>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</si>
  <si>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</si>
  <si>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</si>
  <si>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</si>
  <si>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</si>
  <si>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</si>
  <si>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</si>
  <si>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</si>
  <si>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</si>
  <si>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</si>
  <si>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</si>
  <si>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</si>
  <si>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</si>
  <si>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</si>
  <si>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</si>
  <si>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</si>
  <si>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</si>
  <si>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</si>
  <si>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</si>
  <si>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</si>
  <si>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</si>
  <si>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</si>
  <si>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</si>
  <si>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</si>
  <si>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</si>
  <si>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</si>
  <si>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</si>
  <si>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</si>
  <si>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</si>
  <si>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</si>
  <si>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</si>
  <si>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</si>
  <si>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</si>
  <si>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</si>
  <si>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</si>
  <si>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</si>
  <si>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</si>
  <si>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</si>
  <si>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</si>
  <si>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</si>
  <si>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</si>
  <si>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</si>
  <si>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</si>
  <si>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</si>
  <si>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</si>
  <si>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</si>
  <si>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</si>
  <si>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</si>
  <si>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</si>
  <si>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</si>
  <si>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</si>
  <si>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</si>
  <si>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</si>
  <si>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</si>
  <si>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</si>
  <si>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</si>
  <si>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</si>
  <si>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</si>
  <si>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</si>
  <si>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</si>
  <si>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</si>
  <si>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</si>
  <si>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</si>
  <si>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</si>
  <si>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</si>
  <si>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</si>
  <si>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</si>
  <si>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</si>
  <si>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</si>
  <si>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</si>
  <si>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</si>
  <si>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</si>
  <si>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</si>
  <si>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</si>
  <si>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</si>
  <si>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</si>
  <si>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</si>
  <si>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</si>
  <si>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</si>
  <si>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</si>
  <si>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</si>
  <si>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</si>
  <si>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</si>
  <si>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</si>
  <si>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</si>
  <si>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</si>
  <si>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</si>
  <si>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</si>
  <si>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</si>
  <si>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</si>
  <si>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</si>
  <si>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</si>
  <si>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</si>
  <si>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</si>
  <si>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</si>
  <si>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</si>
  <si>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</si>
  <si>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</si>
  <si>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</si>
  <si>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</si>
  <si>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</si>
  <si>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</si>
  <si>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</si>
  <si>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</si>
  <si>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</si>
  <si>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</si>
  <si>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</si>
  <si>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</si>
  <si>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</si>
  <si>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</si>
  <si>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</si>
  <si>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</si>
  <si>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</si>
  <si>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</si>
  <si>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</si>
  <si>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</si>
  <si>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</si>
  <si>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</si>
  <si>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</si>
  <si>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</si>
  <si>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</si>
  <si>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</si>
  <si>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</si>
  <si>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</si>
  <si>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</si>
  <si>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</si>
  <si>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</si>
  <si>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</si>
  <si>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</si>
  <si>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</si>
  <si>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</si>
  <si>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</si>
  <si>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</si>
  <si>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</si>
  <si>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</si>
  <si>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</si>
  <si>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</si>
  <si>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</si>
  <si>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</si>
  <si>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</si>
  <si>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</si>
  <si>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</si>
  <si>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</si>
  <si>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</si>
  <si>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</si>
  <si>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</si>
  <si>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</si>
  <si>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</si>
  <si>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</si>
  <si>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</si>
  <si>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</si>
  <si>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</si>
  <si>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</si>
  <si>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</si>
  <si>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</si>
  <si>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</si>
  <si>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</si>
  <si>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</si>
  <si>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</si>
  <si>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</si>
  <si>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</si>
  <si>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</si>
  <si>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</si>
  <si>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</si>
  <si>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</si>
  <si>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</si>
  <si>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</si>
  <si>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</si>
  <si>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</si>
  <si>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</si>
  <si>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</si>
  <si>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</si>
  <si>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</si>
  <si>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</si>
  <si>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</si>
  <si>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</si>
  <si>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</si>
  <si>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</si>
  <si>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</si>
  <si>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</si>
  <si>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</si>
  <si>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</si>
  <si>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</si>
  <si>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</si>
  <si>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</si>
  <si>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</si>
  <si>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</si>
  <si>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</si>
  <si>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</si>
  <si>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</si>
  <si>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</si>
  <si>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</si>
  <si>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</si>
  <si>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</si>
  <si>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</si>
  <si>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</si>
  <si>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</si>
  <si>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</si>
  <si>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</si>
  <si>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</si>
  <si>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</si>
  <si>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</si>
  <si>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</si>
  <si>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</si>
  <si>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</si>
  <si>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</si>
  <si>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</si>
  <si>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</si>
  <si>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</si>
  <si>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</si>
  <si>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</si>
  <si>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</si>
  <si>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</si>
  <si>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</si>
  <si>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</si>
  <si>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</si>
  <si>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</si>
  <si>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</si>
  <si>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</si>
  <si>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</si>
  <si>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</si>
  <si>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</si>
  <si>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</si>
  <si>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</si>
  <si>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</si>
  <si>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</si>
  <si>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</si>
  <si>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</si>
  <si>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</si>
  <si>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</si>
  <si>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</si>
  <si>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</si>
  <si>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</si>
  <si>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</si>
  <si>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</si>
  <si>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</si>
  <si>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</si>
  <si>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</si>
  <si>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</si>
  <si>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</si>
  <si>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</si>
  <si>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</si>
  <si>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</si>
  <si>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</si>
  <si>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</si>
  <si>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</si>
  <si>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</si>
  <si>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</si>
  <si>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</si>
  <si>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</si>
  <si>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</si>
  <si>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</si>
  <si>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</si>
  <si>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</si>
  <si>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</si>
  <si>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</si>
  <si>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</si>
  <si>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</si>
  <si>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</si>
  <si>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</si>
  <si>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</si>
  <si>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</si>
  <si>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</si>
  <si>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</si>
  <si>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</si>
  <si>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</si>
  <si>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</si>
  <si>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</si>
  <si>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</si>
  <si>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</si>
  <si>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</si>
  <si>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</si>
  <si>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</si>
  <si>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</si>
  <si>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</si>
  <si>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</si>
  <si>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</si>
  <si>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</si>
  <si>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</si>
  <si>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</si>
  <si>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</si>
  <si>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</si>
  <si>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</si>
  <si>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</si>
  <si>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</si>
  <si>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</si>
  <si>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</si>
  <si>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</si>
  <si>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</si>
  <si>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</si>
  <si>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</si>
  <si>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</si>
  <si>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</si>
  <si>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</si>
  <si>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</si>
  <si>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</si>
  <si>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</si>
  <si>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</si>
  <si>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</si>
  <si>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</si>
  <si>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</si>
  <si>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</si>
  <si>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</si>
  <si>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</si>
  <si>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</si>
  <si>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</si>
  <si>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</si>
  <si>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</si>
  <si>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</si>
  <si>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</si>
  <si>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</si>
  <si>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</si>
  <si>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</si>
  <si>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</si>
  <si>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</si>
  <si>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</si>
  <si>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</si>
  <si>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</si>
  <si>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</si>
  <si>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</si>
  <si>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</si>
  <si>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</si>
  <si>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</si>
  <si>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</si>
  <si>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</si>
  <si>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</si>
  <si>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</si>
  <si>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</si>
  <si>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</si>
  <si>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</si>
  <si>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</si>
  <si>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</si>
  <si>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</si>
  <si>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</si>
  <si>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</si>
  <si>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</si>
  <si>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</si>
  <si>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</si>
  <si>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</si>
  <si>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</si>
  <si>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</si>
  <si>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</si>
  <si>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</si>
  <si>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</si>
  <si>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</si>
  <si>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</si>
  <si>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</si>
  <si>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</si>
  <si>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</si>
  <si>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</si>
  <si>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</si>
  <si>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</si>
  <si>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</si>
  <si>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</si>
  <si>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</si>
  <si>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</si>
  <si>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</si>
  <si>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</si>
  <si>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</si>
  <si>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</si>
  <si>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</si>
  <si>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</si>
  <si>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</si>
  <si>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</si>
  <si>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</si>
  <si>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</si>
  <si>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</si>
  <si>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</si>
  <si>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</si>
  <si>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</si>
  <si>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</si>
  <si>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</si>
  <si>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</si>
  <si>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</si>
  <si>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</si>
  <si>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</si>
  <si>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</si>
  <si>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</si>
  <si>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</si>
  <si>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</si>
  <si>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</si>
  <si>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</si>
  <si>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</si>
  <si>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</si>
  <si>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</si>
  <si>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</si>
  <si>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</si>
  <si>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</si>
  <si>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</si>
  <si>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</si>
  <si>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</si>
  <si>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</si>
  <si>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</si>
  <si>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</si>
  <si>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</si>
  <si>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</si>
  <si>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</si>
  <si>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</si>
  <si>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</si>
  <si>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</si>
  <si>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</si>
  <si>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</si>
  <si>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</si>
  <si>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</si>
  <si>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</si>
  <si>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</si>
  <si>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</si>
  <si>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</si>
  <si>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</si>
  <si>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</si>
  <si>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</si>
  <si>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</si>
  <si>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</si>
  <si>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</si>
  <si>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</si>
  <si>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</si>
  <si>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</si>
  <si>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</si>
  <si>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</si>
  <si>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</si>
  <si>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</si>
  <si>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</si>
  <si>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</si>
  <si>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</si>
  <si>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</si>
  <si>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</si>
  <si>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</si>
  <si>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</si>
  <si>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</si>
  <si>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</si>
  <si>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</si>
  <si>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</si>
  <si>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</si>
  <si>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</si>
  <si>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</si>
  <si>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</si>
  <si>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</si>
  <si>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</si>
  <si>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</si>
  <si>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</si>
  <si>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</si>
  <si>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</si>
  <si>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</si>
  <si>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</si>
  <si>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</si>
  <si>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</si>
  <si>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</si>
  <si>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</si>
  <si>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</si>
  <si>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</si>
  <si>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</si>
  <si>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</si>
  <si>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</si>
  <si>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</si>
  <si>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</si>
  <si>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</si>
  <si>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</si>
  <si>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</si>
  <si>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</si>
  <si>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</si>
  <si>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</si>
  <si>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</si>
  <si>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</si>
  <si>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</si>
  <si>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</si>
  <si>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</si>
  <si>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</si>
  <si>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</si>
  <si>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</si>
  <si>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</si>
  <si>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</si>
  <si>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</si>
  <si>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</si>
  <si>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</si>
  <si>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</si>
  <si>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</si>
  <si>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</si>
  <si>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</si>
  <si>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</si>
  <si>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</si>
  <si>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</si>
  <si>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</si>
  <si>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</si>
  <si>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</si>
  <si>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</si>
  <si>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</si>
  <si>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</si>
  <si>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</si>
  <si>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</si>
  <si>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</si>
  <si>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</si>
  <si>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</si>
  <si>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</si>
  <si>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</si>
  <si>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</si>
  <si>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</si>
  <si>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</si>
  <si>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</si>
  <si>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</si>
  <si>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</si>
  <si>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</si>
  <si>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</si>
  <si>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</si>
  <si>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</si>
  <si>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</si>
  <si>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</si>
  <si>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</si>
  <si>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</si>
  <si>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</si>
  <si>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</si>
  <si>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</si>
  <si>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</si>
  <si>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</si>
  <si>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</si>
  <si>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</si>
  <si>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</si>
  <si>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</si>
  <si>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</si>
  <si>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</si>
  <si>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</si>
  <si>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</si>
  <si>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</si>
  <si>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</si>
  <si>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</si>
  <si>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</si>
  <si>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</si>
  <si>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</si>
  <si>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</si>
  <si>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</si>
  <si>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</si>
  <si>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</si>
  <si>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</si>
  <si>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</si>
  <si>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</si>
  <si>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</si>
  <si>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</si>
  <si>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</si>
  <si>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</si>
  <si>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</si>
  <si>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</si>
  <si>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</si>
  <si>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</si>
  <si>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</si>
  <si>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</si>
  <si>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</si>
  <si>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</si>
  <si>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</si>
  <si>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</si>
  <si>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</si>
  <si>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</si>
  <si>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</si>
  <si>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</si>
  <si>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</si>
  <si>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</si>
  <si>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</si>
  <si>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</si>
  <si>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</si>
  <si>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</si>
  <si>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</si>
  <si>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</si>
  <si>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</si>
  <si>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</si>
  <si>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</si>
  <si>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</si>
  <si>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</si>
  <si>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</si>
  <si>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</si>
  <si>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</si>
  <si>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</si>
  <si>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</si>
  <si>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</si>
  <si>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</si>
  <si>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</si>
  <si>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</si>
  <si>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</si>
  <si>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</si>
  <si>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</si>
  <si>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</si>
  <si>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</si>
  <si>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</si>
  <si>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</si>
  <si>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</si>
  <si>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</si>
  <si>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</si>
  <si>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</si>
  <si>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</si>
  <si>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</si>
  <si>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</si>
  <si>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</si>
  <si>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</si>
  <si>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</si>
  <si>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</si>
  <si>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</si>
  <si>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</si>
  <si>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</si>
  <si>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</si>
  <si>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</si>
  <si>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</si>
  <si>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</si>
  <si>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</si>
  <si>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</si>
  <si>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</si>
  <si>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</si>
  <si>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</si>
  <si>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</si>
  <si>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</si>
  <si>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</si>
  <si>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</si>
  <si>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</si>
  <si>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</si>
  <si>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</si>
  <si>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</si>
  <si>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</si>
  <si>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</si>
  <si>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</si>
  <si>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</si>
  <si>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</si>
  <si>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</si>
  <si>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</si>
  <si>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</si>
  <si>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</si>
  <si>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</si>
  <si>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</si>
  <si>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</si>
  <si>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</si>
  <si>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</si>
  <si>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</si>
  <si>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</si>
  <si>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</si>
  <si>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</si>
  <si>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</si>
  <si>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</si>
  <si>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</si>
  <si>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</si>
  <si>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</si>
  <si>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</si>
  <si>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</si>
  <si>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</si>
  <si>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</si>
  <si>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</si>
  <si>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</si>
  <si>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</si>
  <si>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</si>
  <si>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</si>
  <si>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</si>
  <si>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</si>
  <si>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</si>
  <si>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</si>
  <si>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</si>
  <si>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</si>
  <si>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</si>
  <si>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</si>
  <si>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</si>
  <si>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</si>
  <si>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</si>
  <si>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</si>
  <si>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</si>
  <si>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</si>
  <si>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</si>
  <si>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</si>
  <si>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</si>
  <si>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</si>
  <si>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</si>
  <si>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</si>
  <si>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</si>
  <si>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</si>
  <si>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</si>
  <si>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</si>
  <si>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</si>
  <si>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</si>
  <si>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</si>
  <si>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</si>
  <si>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</si>
  <si>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</si>
  <si>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</si>
  <si>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</si>
  <si>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</si>
  <si>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</si>
  <si>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</si>
  <si>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</si>
  <si>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</si>
  <si>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</si>
  <si>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</si>
  <si>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</si>
  <si>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</si>
  <si>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</si>
  <si>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</si>
  <si>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</si>
  <si>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</si>
  <si>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</si>
  <si>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</si>
  <si>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</si>
  <si>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</si>
  <si>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</si>
  <si>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</si>
  <si>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</si>
  <si>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</si>
  <si>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</si>
  <si>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</si>
  <si>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</si>
  <si>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</si>
  <si>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</si>
  <si>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</si>
  <si>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</si>
  <si>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</si>
  <si>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</si>
  <si>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</si>
  <si>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</si>
  <si>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</si>
  <si>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</si>
  <si>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</si>
  <si>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</si>
  <si>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</si>
  <si>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</si>
  <si>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</si>
  <si>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</si>
  <si>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</si>
  <si>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</si>
  <si>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</si>
  <si>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</si>
  <si>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</si>
  <si>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</si>
  <si>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</si>
  <si>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</si>
  <si>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</si>
  <si>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</si>
  <si>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</si>
  <si>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</si>
  <si>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</si>
  <si>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</si>
  <si>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</si>
  <si>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</si>
  <si>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</si>
  <si>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</si>
  <si>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</si>
  <si>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</si>
  <si>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</si>
  <si>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</si>
  <si>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</si>
  <si>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</si>
  <si>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</si>
  <si>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</si>
  <si>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</si>
  <si>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</si>
  <si>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</si>
  <si>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</si>
  <si>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</si>
  <si>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</si>
  <si>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</si>
  <si>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</si>
  <si>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</si>
  <si>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</si>
  <si>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</si>
  <si>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</si>
  <si>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</si>
  <si>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</si>
  <si>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</si>
  <si>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</si>
  <si>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</si>
  <si>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</si>
  <si>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</si>
  <si>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</si>
  <si>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</si>
  <si>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</si>
  <si>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</si>
  <si>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</si>
  <si>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</si>
  <si>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</si>
  <si>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</si>
  <si>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</si>
  <si>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</si>
  <si>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</si>
  <si>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</si>
  <si>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</si>
  <si>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</si>
  <si>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</si>
  <si>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</si>
  <si>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</si>
  <si>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</si>
  <si>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</si>
  <si>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</si>
  <si>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</si>
  <si>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</si>
  <si>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</si>
  <si>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</si>
  <si>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</si>
  <si>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</si>
  <si>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</si>
  <si>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</si>
  <si>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</si>
  <si>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</si>
  <si>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</si>
  <si>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</si>
  <si>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</si>
  <si>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</si>
  <si>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</si>
  <si>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</si>
  <si>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</si>
  <si>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</si>
  <si>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</si>
  <si>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</si>
  <si>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</si>
  <si>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</si>
  <si>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</si>
  <si>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</si>
  <si>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</si>
  <si>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</si>
  <si>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</si>
  <si>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</si>
  <si>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</si>
  <si>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</si>
  <si>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</si>
  <si>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</si>
  <si>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</si>
  <si>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</si>
  <si>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</si>
  <si>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</si>
  <si>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</si>
  <si>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</si>
  <si>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</si>
  <si>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</si>
  <si>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</si>
  <si>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</si>
  <si>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</si>
  <si>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</si>
  <si>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</si>
  <si>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</si>
  <si>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</si>
  <si>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</si>
  <si>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</si>
  <si>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</si>
  <si>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</si>
  <si>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</si>
  <si>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</si>
  <si>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</si>
  <si>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</si>
  <si>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</si>
  <si>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</si>
  <si>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</si>
  <si>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</si>
  <si>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</si>
  <si>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</si>
  <si>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</si>
  <si>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</si>
  <si>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</si>
  <si>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</si>
  <si>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</si>
  <si>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</si>
  <si>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</si>
  <si>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</si>
  <si>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</si>
  <si>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</si>
  <si>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</si>
  <si>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</si>
  <si>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</si>
  <si>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</si>
  <si>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</si>
  <si>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</si>
  <si>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</si>
  <si>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</si>
  <si>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</si>
  <si>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</si>
  <si>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</si>
  <si>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</si>
  <si>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</si>
  <si>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</si>
  <si>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</si>
  <si>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</si>
  <si>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</si>
  <si>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</si>
  <si>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</si>
  <si>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</si>
  <si>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</si>
  <si>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</si>
  <si>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</si>
  <si>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</si>
  <si>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</si>
  <si>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</si>
  <si>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</si>
  <si>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</si>
  <si>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</si>
  <si>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</si>
  <si>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</si>
  <si>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</si>
  <si>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</si>
  <si>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</si>
  <si>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</si>
  <si>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</si>
  <si>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</si>
  <si>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</si>
  <si>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</si>
  <si>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</si>
  <si>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</si>
  <si>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</si>
  <si>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</si>
  <si>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</si>
  <si>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</si>
  <si>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</si>
  <si>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</si>
  <si>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</si>
  <si>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</si>
  <si>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</si>
  <si>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</si>
  <si>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</si>
  <si>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</si>
  <si>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</si>
  <si>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</si>
  <si>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</si>
  <si>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</si>
  <si>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</si>
  <si>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</si>
  <si>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</si>
  <si>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</si>
  <si>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</si>
  <si>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</si>
  <si>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</si>
  <si>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</si>
  <si>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</si>
  <si>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</si>
  <si>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</si>
  <si>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</si>
  <si>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</si>
  <si>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</si>
  <si>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</si>
  <si>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</si>
  <si>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</si>
  <si>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</si>
  <si>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</si>
  <si>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</si>
  <si>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</si>
  <si>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</si>
  <si>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</si>
  <si>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</si>
  <si>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</si>
  <si>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</si>
  <si>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</si>
  <si>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</si>
  <si>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</si>
  <si>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</si>
  <si>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</si>
  <si>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</si>
  <si>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</si>
  <si>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</si>
  <si>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</si>
  <si>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</si>
  <si>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</si>
  <si>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</si>
  <si>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</si>
  <si>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</si>
  <si>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</si>
  <si>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</si>
  <si>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</si>
  <si>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</si>
  <si>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</si>
  <si>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</si>
  <si>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</si>
  <si>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</si>
  <si>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</si>
  <si>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</si>
  <si>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</si>
  <si>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</si>
  <si>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</si>
  <si>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</si>
  <si>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</si>
  <si>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</si>
  <si>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</si>
  <si>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</si>
  <si>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</si>
  <si>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</si>
  <si>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</si>
  <si>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</si>
  <si>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</si>
  <si>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</si>
  <si>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</si>
  <si>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</si>
  <si>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</si>
  <si>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</si>
  <si>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</si>
  <si>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</si>
  <si>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</si>
  <si>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</si>
  <si>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</si>
  <si>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</si>
  <si>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</si>
  <si>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</si>
  <si>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</si>
  <si>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</si>
  <si>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</si>
  <si>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</si>
  <si>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</si>
  <si>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</si>
  <si>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</si>
  <si>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</si>
  <si>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</si>
  <si>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</si>
  <si>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</si>
  <si>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</si>
  <si>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</si>
  <si>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</si>
  <si>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</si>
  <si>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</si>
  <si>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</si>
  <si>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</si>
  <si>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</si>
  <si>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</si>
  <si>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</si>
  <si>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</si>
  <si>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</si>
  <si>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</si>
  <si>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</si>
  <si>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</si>
  <si>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</si>
  <si>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</si>
  <si>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</si>
  <si>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</si>
  <si>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</si>
  <si>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</si>
  <si>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</si>
  <si>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</si>
  <si>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</si>
  <si>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</si>
  <si>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</si>
  <si>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</si>
  <si>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</si>
  <si>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</si>
  <si>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</si>
  <si>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</si>
  <si>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</si>
  <si>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</si>
  <si>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</si>
  <si>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</si>
  <si>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</si>
  <si>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</si>
  <si>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</si>
  <si>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</si>
  <si>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</si>
  <si>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</si>
  <si>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</si>
  <si>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</si>
  <si>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</si>
  <si>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</si>
  <si>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</si>
  <si>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</si>
  <si>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</si>
  <si>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</si>
  <si>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</si>
  <si>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</si>
  <si>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</si>
  <si>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</si>
  <si>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</si>
  <si>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</si>
  <si>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</si>
  <si>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</si>
  <si>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</si>
  <si>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</si>
  <si>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</si>
  <si>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</si>
  <si>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</si>
  <si>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</si>
  <si>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</si>
  <si>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</si>
  <si>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</si>
  <si>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</si>
  <si>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</si>
  <si>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</si>
  <si>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</si>
  <si>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</si>
  <si>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</si>
  <si>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</si>
  <si>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</si>
  <si>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</si>
  <si>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</si>
  <si>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</si>
  <si>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</si>
  <si>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</si>
  <si>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</si>
  <si>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</si>
  <si>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</si>
  <si>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</si>
  <si>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</si>
  <si>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</si>
  <si>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</si>
  <si>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</si>
  <si>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</si>
  <si>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</si>
  <si>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</si>
  <si>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</si>
  <si>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</si>
  <si>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</si>
  <si>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</si>
  <si>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</si>
  <si>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</si>
  <si>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</si>
  <si>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</si>
  <si>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</si>
  <si>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</si>
  <si>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</si>
  <si>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</si>
  <si>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</si>
  <si>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</si>
  <si>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</si>
  <si>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</si>
  <si>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</si>
  <si>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</si>
  <si>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</si>
  <si>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</si>
  <si>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</si>
  <si>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</si>
  <si>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</si>
  <si>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</si>
  <si>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</si>
  <si>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</si>
  <si>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</si>
  <si>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</si>
  <si>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</si>
  <si>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</si>
  <si>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</si>
  <si>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</si>
  <si>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</si>
  <si>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</si>
  <si>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</si>
  <si>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</si>
  <si>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</si>
  <si>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</si>
  <si>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</si>
  <si>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</si>
  <si>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</si>
  <si>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</si>
  <si>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</si>
  <si>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</si>
  <si>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</si>
  <si>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</si>
  <si>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</si>
  <si>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</si>
  <si>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</si>
  <si>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</si>
  <si>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</si>
  <si>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</si>
  <si>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</si>
  <si>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</si>
  <si>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</si>
  <si>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</si>
  <si>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</si>
  <si>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</si>
  <si>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</si>
  <si>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</si>
  <si>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</si>
  <si>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</si>
  <si>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</si>
  <si>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</si>
  <si>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</si>
  <si>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</si>
  <si>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</si>
  <si>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</si>
  <si>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</si>
  <si>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</si>
  <si>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</si>
  <si>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</si>
  <si>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</si>
  <si>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</si>
  <si>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</si>
  <si>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</si>
  <si>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</si>
  <si>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</si>
  <si>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</si>
  <si>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</si>
  <si>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</si>
  <si>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</si>
  <si>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</si>
  <si>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</si>
  <si>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</si>
  <si>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</si>
  <si>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</si>
  <si>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</si>
  <si>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</si>
  <si>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</si>
  <si>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</si>
  <si>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</si>
  <si>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</si>
  <si>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</si>
  <si>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</si>
  <si>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</si>
  <si>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</si>
  <si>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</si>
  <si>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</si>
  <si>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</si>
  <si>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</si>
  <si>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</si>
  <si>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</si>
  <si>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</si>
  <si>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</si>
  <si>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</si>
  <si>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</si>
  <si>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</si>
  <si>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</si>
  <si>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</si>
  <si>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</si>
  <si>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</si>
  <si>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</si>
  <si>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</si>
  <si>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</si>
  <si>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</si>
  <si>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</si>
  <si>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</si>
  <si>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</si>
  <si>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</si>
  <si>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</si>
  <si>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</si>
  <si>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</si>
  <si>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</si>
  <si>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</si>
  <si>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</si>
  <si>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</si>
  <si>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</si>
  <si>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</si>
  <si>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</si>
  <si>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</si>
  <si>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</si>
  <si>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</si>
  <si>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</si>
  <si>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</si>
  <si>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</si>
  <si>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</si>
  <si>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</si>
  <si>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</si>
  <si>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</si>
  <si>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</si>
  <si>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</si>
  <si>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</si>
  <si>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</si>
  <si>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</si>
  <si>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</si>
  <si>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</si>
  <si>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</si>
  <si>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</si>
  <si>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</si>
  <si>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</si>
  <si>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</si>
  <si>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</si>
  <si>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</si>
  <si>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</si>
  <si>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</si>
  <si>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</si>
  <si>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</si>
  <si>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</si>
  <si>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</si>
  <si>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</si>
  <si>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</si>
  <si>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</si>
  <si>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</si>
  <si>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</si>
  <si>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</si>
  <si>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</si>
  <si>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</si>
  <si>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</si>
  <si>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</si>
  <si>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</si>
  <si>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</si>
  <si>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</si>
  <si>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</si>
  <si>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</si>
  <si>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</si>
  <si>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</si>
  <si>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</si>
  <si>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</si>
  <si>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</si>
  <si>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</si>
  <si>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</si>
  <si>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</si>
  <si>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</si>
  <si>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</si>
  <si>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</si>
  <si>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</si>
  <si>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</si>
  <si>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</si>
  <si>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</si>
  <si>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</si>
  <si>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</si>
  <si>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</si>
  <si>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</si>
  <si>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</si>
  <si>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</si>
  <si>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</si>
  <si>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</si>
  <si>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</si>
  <si>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</si>
  <si>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</si>
  <si>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</si>
  <si>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</si>
  <si>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</si>
  <si>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</si>
  <si>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</si>
  <si>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</si>
  <si>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</si>
  <si>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</si>
  <si>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</si>
  <si>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</si>
  <si>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</si>
  <si>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</si>
  <si>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</si>
  <si>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</si>
  <si>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</si>
  <si>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</si>
  <si>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</si>
  <si>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</si>
  <si>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</si>
  <si>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</si>
  <si>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</si>
  <si>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</si>
  <si>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</si>
  <si>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</si>
  <si>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</si>
  <si>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</si>
  <si>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</si>
  <si>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</si>
  <si>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</si>
  <si>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</si>
  <si>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</si>
  <si>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</si>
  <si>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</si>
  <si>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</si>
  <si>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</si>
  <si>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</si>
  <si>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</si>
  <si>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</si>
  <si>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</si>
  <si>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</si>
  <si>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</si>
  <si>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</si>
  <si>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</si>
  <si>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</si>
  <si>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</si>
  <si>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</si>
  <si>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</si>
  <si>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</si>
  <si>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</si>
  <si>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</si>
  <si>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</si>
  <si>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</si>
  <si>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</si>
  <si>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</si>
  <si>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</si>
  <si>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</si>
  <si>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</si>
  <si>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</si>
  <si>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</si>
  <si>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</si>
  <si>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</si>
  <si>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</si>
  <si>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</si>
  <si>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</si>
  <si>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</si>
  <si>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</si>
  <si>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</si>
  <si>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</si>
  <si>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</si>
  <si>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</si>
  <si>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</si>
  <si>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</si>
  <si>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</si>
  <si>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</si>
  <si>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</si>
  <si>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</si>
  <si>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</si>
  <si>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</si>
  <si>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</si>
  <si>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</si>
  <si>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</si>
  <si>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</si>
  <si>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</si>
  <si>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</si>
  <si>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</si>
  <si>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</si>
  <si>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</si>
  <si>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</si>
  <si>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</si>
  <si>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</si>
  <si>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</si>
  <si>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</si>
  <si>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</si>
  <si>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</si>
  <si>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</si>
  <si>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</si>
  <si>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</si>
  <si>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</si>
  <si>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</si>
  <si>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</si>
  <si>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</si>
  <si>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</si>
  <si>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</si>
  <si>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</si>
  <si>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</si>
  <si>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</si>
  <si>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</si>
  <si>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</si>
  <si>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</si>
  <si>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</si>
  <si>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</si>
  <si>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</si>
  <si>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</si>
  <si>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</si>
  <si>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</si>
  <si>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</si>
  <si>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</si>
  <si>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</si>
  <si>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</si>
  <si>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</si>
  <si>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</si>
  <si>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</si>
  <si>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</si>
  <si>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</si>
  <si>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</si>
  <si>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</si>
  <si>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</si>
  <si>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</si>
  <si>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</si>
  <si>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</si>
  <si>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</si>
  <si>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</si>
  <si>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</si>
  <si>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</si>
  <si>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</si>
  <si>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</si>
  <si>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</si>
  <si>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</si>
  <si>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</si>
  <si>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</si>
  <si>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</si>
  <si>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</si>
  <si>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</si>
  <si>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</si>
  <si>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</si>
  <si>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</si>
  <si>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</si>
  <si>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</si>
  <si>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</si>
  <si>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</si>
  <si>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</si>
  <si>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</si>
  <si>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</si>
  <si>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</si>
  <si>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</si>
  <si>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</si>
  <si>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</si>
  <si>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</si>
  <si>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</si>
  <si>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</si>
  <si>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</si>
  <si>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</si>
  <si>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</si>
  <si>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</si>
  <si>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</si>
  <si>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</si>
  <si>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</si>
  <si>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</si>
  <si>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</si>
  <si>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</si>
  <si>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</si>
  <si>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</si>
  <si>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</si>
  <si>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</si>
  <si>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</si>
  <si>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</si>
  <si>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</si>
  <si>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</si>
  <si>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</si>
  <si>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</si>
  <si>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</si>
  <si>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</si>
  <si>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</si>
  <si>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</si>
  <si>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</si>
  <si>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</si>
  <si>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</si>
  <si>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</si>
  <si>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</si>
  <si>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</si>
  <si>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</si>
  <si>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</si>
  <si>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</si>
  <si>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</si>
  <si>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</si>
  <si>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</si>
  <si>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</si>
  <si>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</si>
  <si>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</si>
  <si>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</si>
  <si>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</si>
  <si>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</si>
  <si>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</si>
  <si>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</si>
  <si>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</si>
  <si>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</si>
  <si>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</si>
  <si>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</si>
  <si>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</si>
  <si>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</si>
  <si>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</si>
  <si>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</si>
  <si>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</si>
  <si>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</si>
  <si>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</si>
  <si>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</si>
  <si>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</si>
  <si>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</si>
  <si>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</si>
  <si>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</si>
  <si>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</si>
  <si>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</si>
  <si>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</si>
  <si>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</si>
  <si>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</si>
  <si>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</si>
  <si>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</si>
  <si>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</si>
  <si>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</si>
  <si>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</si>
  <si>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</si>
  <si>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</si>
  <si>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</si>
  <si>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</si>
  <si>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</si>
  <si>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</si>
  <si>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</si>
  <si>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</si>
  <si>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</si>
  <si>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</si>
  <si>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</si>
  <si>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</si>
  <si>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</si>
  <si>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</si>
  <si>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</si>
  <si>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</si>
  <si>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</si>
  <si>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</si>
  <si>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</si>
  <si>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</si>
  <si>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</si>
  <si>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</si>
  <si>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</si>
  <si>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</si>
  <si>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</si>
  <si>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</si>
  <si>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</si>
  <si>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</si>
  <si>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</si>
  <si>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</si>
  <si>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</si>
  <si>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</si>
  <si>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</si>
  <si>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</si>
  <si>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</si>
  <si>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</si>
  <si>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</si>
  <si>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</si>
  <si>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</si>
  <si>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</si>
  <si>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</si>
  <si>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</si>
  <si>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</si>
  <si>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</si>
  <si>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</si>
  <si>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</si>
  <si>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</si>
  <si>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</si>
  <si>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</si>
  <si>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</si>
  <si>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</si>
  <si>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</si>
  <si>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</si>
  <si>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</si>
  <si>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</si>
  <si>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</si>
  <si>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</si>
  <si>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</si>
  <si>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</si>
  <si>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</si>
  <si>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</si>
  <si>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</si>
  <si>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</si>
  <si>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</si>
  <si>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</si>
  <si>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</si>
  <si>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</si>
  <si>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</si>
  <si>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</si>
  <si>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</si>
  <si>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</si>
  <si>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</si>
  <si>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</si>
  <si>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</si>
  <si>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</si>
  <si>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</si>
  <si>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</si>
  <si>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</si>
  <si>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</si>
  <si>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</si>
  <si>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</si>
  <si>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</si>
  <si>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</si>
  <si>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</si>
  <si>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</si>
  <si>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</si>
  <si>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</si>
  <si>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</si>
  <si>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</si>
  <si>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</si>
  <si>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</si>
  <si>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</si>
  <si>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</si>
  <si>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</si>
  <si>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</si>
  <si>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</si>
  <si>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</si>
  <si>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</si>
  <si>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</si>
  <si>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</si>
  <si>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</si>
  <si>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</si>
  <si>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</si>
  <si>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</si>
  <si>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</si>
  <si>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</si>
  <si>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</si>
  <si>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</si>
  <si>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</si>
  <si>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</si>
  <si>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</si>
  <si>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</si>
  <si>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</si>
  <si>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</si>
  <si>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</si>
  <si>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</si>
  <si>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</si>
  <si>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</si>
  <si>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</si>
  <si>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</si>
  <si>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</si>
  <si>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</si>
  <si>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</si>
  <si>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</si>
  <si>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</si>
  <si>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</si>
  <si>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</si>
  <si>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</si>
  <si>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</si>
  <si>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</si>
  <si>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</si>
  <si>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</si>
  <si>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</si>
  <si>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</si>
  <si>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</si>
  <si>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</si>
  <si>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</si>
  <si>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</si>
  <si>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</si>
  <si>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</si>
  <si>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</si>
  <si>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</si>
  <si>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</si>
  <si>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</si>
  <si>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</si>
  <si>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</si>
  <si>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</si>
  <si>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</si>
  <si>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</si>
  <si>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</si>
  <si>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</si>
  <si>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</si>
  <si>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</si>
  <si>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</si>
  <si>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</si>
  <si>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</si>
  <si>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</si>
  <si>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</si>
  <si>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</si>
  <si>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</si>
  <si>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</si>
  <si>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</si>
  <si>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</si>
  <si>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</si>
  <si>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</si>
  <si>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</si>
  <si>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</si>
  <si>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</si>
  <si>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</si>
  <si>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</si>
  <si>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</si>
  <si>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</si>
  <si>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</si>
  <si>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</si>
  <si>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</si>
  <si>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</si>
  <si>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</si>
  <si>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</si>
  <si>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</si>
  <si>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</si>
  <si>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</si>
  <si>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</si>
  <si>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</si>
  <si>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</si>
  <si>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</si>
  <si>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</si>
  <si>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</si>
  <si>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</si>
  <si>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</si>
  <si>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</si>
  <si>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</si>
  <si>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</si>
  <si>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</si>
  <si>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</si>
  <si>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</si>
  <si>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</si>
  <si>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</si>
  <si>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</si>
  <si>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</si>
  <si>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</si>
  <si>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</si>
  <si>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</si>
  <si>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</si>
  <si>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</si>
  <si>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</si>
  <si>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</si>
  <si>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</si>
  <si>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</si>
  <si>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</si>
  <si>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</si>
  <si>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</si>
  <si>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</si>
  <si>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</si>
  <si>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</si>
  <si>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</si>
  <si>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</si>
  <si>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</si>
  <si>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</si>
  <si>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</si>
  <si>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</si>
  <si>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</si>
  <si>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</si>
  <si>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</si>
  <si>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</si>
  <si>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</si>
  <si>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</si>
  <si>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</si>
  <si>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</si>
  <si>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</si>
  <si>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</si>
  <si>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</si>
  <si>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</si>
  <si>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</si>
  <si>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</si>
  <si>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</si>
  <si>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</si>
  <si>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</si>
  <si>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</si>
  <si>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</si>
  <si>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</si>
  <si>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</si>
  <si>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</si>
  <si>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</si>
  <si>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</si>
  <si>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</si>
  <si>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</si>
  <si>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</si>
  <si>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</si>
  <si>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</si>
  <si>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</si>
  <si>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</si>
  <si>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</si>
  <si>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</si>
  <si>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</si>
  <si>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</si>
  <si>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</si>
  <si>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</si>
  <si>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</si>
  <si>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</si>
  <si>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</si>
  <si>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</si>
  <si>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</si>
  <si>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</si>
  <si>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</si>
  <si>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</si>
  <si>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</si>
  <si>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</si>
  <si>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</si>
  <si>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</si>
  <si>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</si>
  <si>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</si>
  <si>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</si>
  <si>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</si>
  <si>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</si>
  <si>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</si>
  <si>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</si>
  <si>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</si>
  <si>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</si>
  <si>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</si>
  <si>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</si>
  <si>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</si>
  <si>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</si>
  <si>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</si>
  <si>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</si>
  <si>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</si>
  <si>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</si>
  <si>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</si>
  <si>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</si>
  <si>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</si>
  <si>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</si>
  <si>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</si>
  <si>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</si>
  <si>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</si>
  <si>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</si>
  <si>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</si>
  <si>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</si>
  <si>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</si>
  <si>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</si>
  <si>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</si>
  <si>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</si>
  <si>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</si>
  <si>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</si>
  <si>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</si>
  <si>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</si>
  <si>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</si>
  <si>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</si>
  <si>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</si>
  <si>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</si>
  <si>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</si>
  <si>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</si>
  <si>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</si>
  <si>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</si>
  <si>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</si>
  <si>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</si>
  <si>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</si>
  <si>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</si>
  <si>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</si>
  <si>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</si>
  <si>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</si>
  <si>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</si>
  <si>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</si>
  <si>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</si>
  <si>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</si>
  <si>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</si>
  <si>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</si>
  <si>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</si>
  <si>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</si>
  <si>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</si>
  <si>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</si>
  <si>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</si>
  <si>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</si>
  <si>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</si>
  <si>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</si>
  <si>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</si>
  <si>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</si>
  <si>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</si>
  <si>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</si>
  <si>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</si>
  <si>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</si>
  <si>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</si>
  <si>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</si>
  <si>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</si>
  <si>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</si>
  <si>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</si>
  <si>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</si>
  <si>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</si>
  <si>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</si>
  <si>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</si>
  <si>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</si>
  <si>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</si>
  <si>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</si>
  <si>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</si>
  <si>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</si>
  <si>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</si>
  <si>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</si>
  <si>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</si>
  <si>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</si>
  <si>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</si>
  <si>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</si>
  <si>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</si>
  <si>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</si>
  <si>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</si>
  <si>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</si>
  <si>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</si>
  <si>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</si>
  <si>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</si>
  <si>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</si>
  <si>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</si>
  <si>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</si>
  <si>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</si>
  <si>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</si>
  <si>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</si>
  <si>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</si>
  <si>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</si>
  <si>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</si>
  <si>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</si>
  <si>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</si>
  <si>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</si>
  <si>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</si>
  <si>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</si>
  <si>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</si>
  <si>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</si>
  <si>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</si>
  <si>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</si>
  <si>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</si>
  <si>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</si>
  <si>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</si>
  <si>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</si>
  <si>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</si>
  <si>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</si>
  <si>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</si>
  <si>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</si>
  <si>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</si>
  <si>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</si>
  <si>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</si>
  <si>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</si>
  <si>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</si>
  <si>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</si>
  <si>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</si>
  <si>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</si>
  <si>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</si>
  <si>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</si>
  <si>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</si>
  <si>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</si>
  <si>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</si>
  <si>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</si>
  <si>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</si>
  <si>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</si>
  <si>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</si>
  <si>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</si>
  <si>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</si>
  <si>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</si>
  <si>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</si>
  <si>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</si>
  <si>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</si>
  <si>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</si>
  <si>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</si>
  <si>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</si>
  <si>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</si>
  <si>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</si>
  <si>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</si>
  <si>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</si>
  <si>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</si>
  <si>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</si>
  <si>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</si>
  <si>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</si>
  <si>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</si>
  <si>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</si>
  <si>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</si>
  <si>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</si>
  <si>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</si>
  <si>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</si>
  <si>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</si>
  <si>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</si>
  <si>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</si>
  <si>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</si>
  <si>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</si>
  <si>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</si>
  <si>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</si>
  <si>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</si>
  <si>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</si>
  <si>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</si>
  <si>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</si>
  <si>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</si>
  <si>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</si>
  <si>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</si>
  <si>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</si>
  <si>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</si>
  <si>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</si>
  <si>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</si>
  <si>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</si>
  <si>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</si>
  <si>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</si>
  <si>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</si>
  <si>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</si>
  <si>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</si>
  <si>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</si>
  <si>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</si>
  <si>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</si>
  <si>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</si>
  <si>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</si>
  <si>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</si>
  <si>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</si>
  <si>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</si>
  <si>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</si>
  <si>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</si>
  <si>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</si>
  <si>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</si>
  <si>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</si>
  <si>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</si>
  <si>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</si>
  <si>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</si>
  <si>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</si>
  <si>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</si>
  <si>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</si>
  <si>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</si>
  <si>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</si>
  <si>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</si>
  <si>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</si>
  <si>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</si>
  <si>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</si>
  <si>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</si>
  <si>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</si>
  <si>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</si>
  <si>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</si>
  <si>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</si>
  <si>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</si>
  <si>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</si>
  <si>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</si>
  <si>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</si>
  <si>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</si>
  <si>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</si>
  <si>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</si>
  <si>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</si>
  <si>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</si>
  <si>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</si>
  <si>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</si>
  <si>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</si>
  <si>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</si>
  <si>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</si>
  <si>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</si>
  <si>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</si>
  <si>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</si>
  <si>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</si>
  <si>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</si>
  <si>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</si>
  <si>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</si>
  <si>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</si>
  <si>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</si>
  <si>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</si>
  <si>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</si>
  <si>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</si>
  <si>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</si>
  <si>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</si>
  <si>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</si>
  <si>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</si>
  <si>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</si>
  <si>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</si>
  <si>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</si>
  <si>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</si>
  <si>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</si>
  <si>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</si>
  <si>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</si>
  <si>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</si>
  <si>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</si>
  <si>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</si>
  <si>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</si>
  <si>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</si>
  <si>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</si>
  <si>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</si>
  <si>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</si>
  <si>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</si>
  <si>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</si>
  <si>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</si>
  <si>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</si>
  <si>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</si>
  <si>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</si>
  <si>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</si>
  <si>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</si>
  <si>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</si>
  <si>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</si>
  <si>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</si>
  <si>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</si>
  <si>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</si>
  <si>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</si>
  <si>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</si>
  <si>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</si>
  <si>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</si>
  <si>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</si>
  <si>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</si>
  <si>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</si>
  <si>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</si>
  <si>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</si>
  <si>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</si>
  <si>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</si>
  <si>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</si>
  <si>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</si>
  <si>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</si>
  <si>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</si>
  <si>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</si>
  <si>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</si>
  <si>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</si>
  <si>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</si>
  <si>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</si>
  <si>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</si>
  <si>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</si>
  <si>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</si>
  <si>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</si>
  <si>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</si>
  <si>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</si>
  <si>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</si>
  <si>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</si>
  <si>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</si>
  <si>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</si>
  <si>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</si>
  <si>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</si>
  <si>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</si>
  <si>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</si>
  <si>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</si>
  <si>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</si>
  <si>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</si>
  <si>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</si>
  <si>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</si>
  <si>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</si>
  <si>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</si>
  <si>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</si>
  <si>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</si>
  <si>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</si>
  <si>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</si>
  <si>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</si>
  <si>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</si>
  <si>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</si>
  <si>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</si>
  <si>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</si>
  <si>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</si>
  <si>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</si>
  <si>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</si>
  <si>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</si>
  <si>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</si>
  <si>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</si>
  <si>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</si>
  <si>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</si>
  <si>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</si>
  <si>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</si>
  <si>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</si>
  <si>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</si>
  <si>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</si>
  <si>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</si>
  <si>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</si>
  <si>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</si>
  <si>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</si>
  <si>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</si>
  <si>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</si>
  <si>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</si>
  <si>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</si>
  <si>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</si>
  <si>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</si>
  <si>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</si>
  <si>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</si>
  <si>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</si>
  <si>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</si>
  <si>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</si>
  <si>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</si>
  <si>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</si>
  <si>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</si>
  <si>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</si>
  <si>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</si>
  <si>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</si>
  <si>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</si>
  <si>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</si>
  <si>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</si>
  <si>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</si>
  <si>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</si>
  <si>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</si>
  <si>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</si>
  <si>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</si>
  <si>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</si>
  <si>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</si>
  <si>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</si>
  <si>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</si>
  <si>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</si>
  <si>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</si>
  <si>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</si>
  <si>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</si>
  <si>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</si>
  <si>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</si>
  <si>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</si>
  <si>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</si>
  <si>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</si>
  <si>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</si>
  <si>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</si>
  <si>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</si>
  <si>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</si>
  <si>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</si>
  <si>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</si>
  <si>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</si>
  <si>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</si>
  <si>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</si>
  <si>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</si>
  <si>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</si>
  <si>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</si>
  <si>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</si>
  <si>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</si>
  <si>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</si>
  <si>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</si>
  <si>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</si>
  <si>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</si>
  <si>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</si>
  <si>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</si>
  <si>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</si>
  <si>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</si>
  <si>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</si>
  <si>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</si>
  <si>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</si>
  <si>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</si>
  <si>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</si>
  <si>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</si>
  <si>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</si>
  <si>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</si>
  <si>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</si>
  <si>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</si>
  <si>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</si>
  <si>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</si>
  <si>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</si>
  <si>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</si>
  <si>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</si>
  <si>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</si>
  <si>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</si>
  <si>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</si>
  <si>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</si>
  <si>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</si>
  <si>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</si>
  <si>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</si>
  <si>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</si>
  <si>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</si>
  <si>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</si>
  <si>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</si>
  <si>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</si>
  <si>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</si>
  <si>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</si>
  <si>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</si>
  <si>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</si>
  <si>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</si>
  <si>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</si>
  <si>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</si>
  <si>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</si>
  <si>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</si>
  <si>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</si>
  <si>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</si>
  <si>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</si>
  <si>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</si>
  <si>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</si>
  <si>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</si>
  <si>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</si>
  <si>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</si>
  <si>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</si>
  <si>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</si>
  <si>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</si>
  <si>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</si>
  <si>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</si>
  <si>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</si>
  <si>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</si>
  <si>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</si>
  <si>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</si>
  <si>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</si>
  <si>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</si>
  <si>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</si>
  <si>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</si>
  <si>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</si>
  <si>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</si>
  <si>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</si>
  <si>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</si>
  <si>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</si>
  <si>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</si>
  <si>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</si>
  <si>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</si>
  <si>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</si>
  <si>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</si>
  <si>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</si>
  <si>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</si>
  <si>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</si>
  <si>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</si>
  <si>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</si>
  <si>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</si>
  <si>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</si>
  <si>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</si>
  <si>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</si>
  <si>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</si>
  <si>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</si>
  <si>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</si>
  <si>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</si>
  <si>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</si>
  <si>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</si>
  <si>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</si>
  <si>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</si>
  <si>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</si>
  <si>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</si>
  <si>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</si>
  <si>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</si>
  <si>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</si>
  <si>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</si>
  <si>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</si>
  <si>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</si>
  <si>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</si>
  <si>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</si>
  <si>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</si>
  <si>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</si>
  <si>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</si>
  <si>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</si>
  <si>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</si>
  <si>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</si>
  <si>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</si>
  <si>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</si>
  <si>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</si>
  <si>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</si>
  <si>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</si>
  <si>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</si>
  <si>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</si>
  <si>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</si>
  <si>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</si>
  <si>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</si>
  <si>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</si>
  <si>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</si>
  <si>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</si>
  <si>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</si>
  <si>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</si>
  <si>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</si>
  <si>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</si>
  <si>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</si>
  <si>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</si>
  <si>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</si>
  <si>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</si>
  <si>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</si>
  <si>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</si>
  <si>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</si>
  <si>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</si>
  <si>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</si>
  <si>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</si>
  <si>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</si>
  <si>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</si>
  <si>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</si>
  <si>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</si>
  <si>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</si>
  <si>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</si>
  <si>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</si>
  <si>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</si>
  <si>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</si>
  <si>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</si>
  <si>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</si>
  <si>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</si>
  <si>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</si>
  <si>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</si>
  <si>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</si>
  <si>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</si>
  <si>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</si>
  <si>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</si>
  <si>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</si>
  <si>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</si>
  <si>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</si>
  <si>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</si>
  <si>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</si>
  <si>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</si>
  <si>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</si>
  <si>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</si>
  <si>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</si>
  <si>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</si>
  <si>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</si>
  <si>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</si>
  <si>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</si>
  <si>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</si>
  <si>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</si>
  <si>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</si>
  <si>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</si>
  <si>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</si>
  <si>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</si>
  <si>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</si>
  <si>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</si>
  <si>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</si>
  <si>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</si>
  <si>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</si>
  <si>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</si>
  <si>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</si>
  <si>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</si>
  <si>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</si>
  <si>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</si>
  <si>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</si>
  <si>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</si>
  <si>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</si>
  <si>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</si>
  <si>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</si>
  <si>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</si>
  <si>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</si>
  <si>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</si>
  <si>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</si>
  <si>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</si>
  <si>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</si>
  <si>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</si>
  <si>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</si>
  <si>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</si>
  <si>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</si>
  <si>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</si>
  <si>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</si>
  <si>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</si>
  <si>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</si>
  <si>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</si>
  <si>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</si>
  <si>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</si>
  <si>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</si>
  <si>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</si>
  <si>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</si>
  <si>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</si>
  <si>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</si>
  <si>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</si>
  <si>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</si>
  <si>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</si>
  <si>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</si>
  <si>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</si>
  <si>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</si>
  <si>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</si>
  <si>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</si>
  <si>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</si>
  <si>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</si>
  <si>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</si>
  <si>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</si>
  <si>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</si>
  <si>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</si>
  <si>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</si>
  <si>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</si>
  <si>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</si>
  <si>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</si>
  <si>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</si>
  <si>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</si>
  <si>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</si>
  <si>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</si>
  <si>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</si>
  <si>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</si>
  <si>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</si>
  <si>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</si>
  <si>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</si>
  <si>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</si>
  <si>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</si>
  <si>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</si>
  <si>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</si>
  <si>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</si>
  <si>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</si>
  <si>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</si>
  <si>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</si>
  <si>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</si>
  <si>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</si>
  <si>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</si>
  <si>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</si>
  <si>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</si>
  <si>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</si>
  <si>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</si>
  <si>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</si>
  <si>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</si>
  <si>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</si>
  <si>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</si>
  <si>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</si>
  <si>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</si>
  <si>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</si>
  <si>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</si>
  <si>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</si>
  <si>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</si>
  <si>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</si>
  <si>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</si>
  <si>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</si>
  <si>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</si>
  <si>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</si>
  <si>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</si>
  <si>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</si>
  <si>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</si>
  <si>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</si>
  <si>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</si>
  <si>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</si>
  <si>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</si>
  <si>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</si>
  <si>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</si>
  <si>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</si>
  <si>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</si>
  <si>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</si>
  <si>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</si>
  <si>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</si>
  <si>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</si>
  <si>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</si>
  <si>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</si>
  <si>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</si>
  <si>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</si>
  <si>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</si>
  <si>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</si>
  <si>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</si>
  <si>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</si>
  <si>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</si>
  <si>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</si>
  <si>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</si>
  <si>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</si>
  <si>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</si>
  <si>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</si>
  <si>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</si>
  <si>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</si>
  <si>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</si>
  <si>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</si>
  <si>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</si>
  <si>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</si>
  <si>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</si>
  <si>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</si>
  <si>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</si>
  <si>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</si>
  <si>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</si>
  <si>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</si>
  <si>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</si>
  <si>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</si>
  <si>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</si>
  <si>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</si>
  <si>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</si>
  <si>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</si>
  <si>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</si>
  <si>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</si>
  <si>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</si>
  <si>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</si>
  <si>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</si>
  <si>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</si>
  <si>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</si>
  <si>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</si>
  <si>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</si>
  <si>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</si>
  <si>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</si>
  <si>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</si>
  <si>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</si>
  <si>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</si>
  <si>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</si>
  <si>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</si>
  <si>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</si>
  <si>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</si>
  <si>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</si>
  <si>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</si>
  <si>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</si>
  <si>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</si>
  <si>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</si>
  <si>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</si>
  <si>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</si>
  <si>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</si>
  <si>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</si>
  <si>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</si>
  <si>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</si>
  <si>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</si>
  <si>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</si>
  <si>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</si>
  <si>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</si>
  <si>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</si>
  <si>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</si>
  <si>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</si>
  <si>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</si>
  <si>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</si>
  <si>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</si>
  <si>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</si>
  <si>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</si>
  <si>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</si>
  <si>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</si>
  <si>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</si>
  <si>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</si>
  <si>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</si>
  <si>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</si>
  <si>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</si>
  <si>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</si>
  <si>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</si>
  <si>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</si>
  <si>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</si>
  <si>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</si>
  <si>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</si>
  <si>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</si>
  <si>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</si>
  <si>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</si>
  <si>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</si>
  <si>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</si>
  <si>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</si>
  <si>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</si>
  <si>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</si>
  <si>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</si>
  <si>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</si>
  <si>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</si>
  <si>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</si>
  <si>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</si>
  <si>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</si>
  <si>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</si>
  <si>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</si>
  <si>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</si>
  <si>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</si>
  <si>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</si>
  <si>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</si>
  <si>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</si>
  <si>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</si>
  <si>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</si>
  <si>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</si>
  <si>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</si>
  <si>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</si>
  <si>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</si>
  <si>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</si>
  <si>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</si>
  <si>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</si>
  <si>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</si>
  <si>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</si>
  <si>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</si>
  <si>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</si>
  <si>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</si>
  <si>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</si>
  <si>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</si>
  <si>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</si>
  <si>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</si>
  <si>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</si>
  <si>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</si>
  <si>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</si>
  <si>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</si>
  <si>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</si>
  <si>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</si>
  <si>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</si>
  <si>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</si>
  <si>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</si>
  <si>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</si>
  <si>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</si>
  <si>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</si>
  <si>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</si>
  <si>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</si>
  <si>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</si>
  <si>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</si>
  <si>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</si>
  <si>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</si>
  <si>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</si>
  <si>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</si>
  <si>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</si>
  <si>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</si>
  <si>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</si>
  <si>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</si>
  <si>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</si>
  <si>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</si>
  <si>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</si>
  <si>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</si>
  <si>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</si>
  <si>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</si>
  <si>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</si>
  <si>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</si>
  <si>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</si>
  <si>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</si>
  <si>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</si>
  <si>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</si>
  <si>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</si>
  <si>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</si>
  <si>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</si>
  <si>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</si>
  <si>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</si>
  <si>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</si>
  <si>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</si>
  <si>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</si>
  <si>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</si>
  <si>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</si>
  <si>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</si>
  <si>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</si>
  <si>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</si>
  <si>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</si>
  <si>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</si>
  <si>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</si>
  <si>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</si>
  <si>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</si>
  <si>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</si>
  <si>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</si>
  <si>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</si>
  <si>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</si>
  <si>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</si>
  <si>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</si>
  <si>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</si>
  <si>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</si>
  <si>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</si>
  <si>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</si>
  <si>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</si>
  <si>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</si>
  <si>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</si>
  <si>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</si>
  <si>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</si>
  <si>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</si>
  <si>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</si>
  <si>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</si>
  <si>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</si>
  <si>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</si>
  <si>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</si>
  <si>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</si>
  <si>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</si>
  <si>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</si>
  <si>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</si>
  <si>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</si>
  <si>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</si>
  <si>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</si>
  <si>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</si>
  <si>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</si>
  <si>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</si>
  <si>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</si>
  <si>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</si>
  <si>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</si>
  <si>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</si>
  <si>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</si>
  <si>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</si>
  <si>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</si>
  <si>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</si>
  <si>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</si>
  <si>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</si>
  <si>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</si>
  <si>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</si>
  <si>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</si>
  <si>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</si>
  <si>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</si>
  <si>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</si>
  <si>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</si>
  <si>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</si>
  <si>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</si>
  <si>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</si>
  <si>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</si>
  <si>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</si>
  <si>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</si>
  <si>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</si>
  <si>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</si>
  <si>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</si>
  <si>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</si>
  <si>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</si>
  <si>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</si>
  <si>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</si>
  <si>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</si>
  <si>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</si>
  <si>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</si>
  <si>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</si>
  <si>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</si>
  <si>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</si>
  <si>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</si>
  <si>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</si>
  <si>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</si>
  <si>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</si>
  <si>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</si>
  <si>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</si>
  <si>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</si>
  <si>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</si>
  <si>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</si>
  <si>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</si>
  <si>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</si>
  <si>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</si>
  <si>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</si>
  <si>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</si>
  <si>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</si>
  <si>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</si>
  <si>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</si>
  <si>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</si>
  <si>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</si>
  <si>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</si>
  <si>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</si>
  <si>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</si>
  <si>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</si>
  <si>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</si>
  <si>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</si>
  <si>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</si>
  <si>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</si>
  <si>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</si>
  <si>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</si>
  <si>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</si>
  <si>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</si>
  <si>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</si>
  <si>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</si>
  <si>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</si>
  <si>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</si>
  <si>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</si>
  <si>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</si>
  <si>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</si>
  <si>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</si>
  <si>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</si>
  <si>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</si>
  <si>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</si>
  <si>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</si>
  <si>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</si>
  <si>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</si>
  <si>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</si>
  <si>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</si>
  <si>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</si>
  <si>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</si>
  <si>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</si>
  <si>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</si>
  <si>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</si>
  <si>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</si>
  <si>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</si>
  <si>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</si>
  <si>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</si>
  <si>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</si>
  <si>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</si>
  <si>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</si>
  <si>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</si>
  <si>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</si>
  <si>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</si>
  <si>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</si>
  <si>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</si>
  <si>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</si>
  <si>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</si>
  <si>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</si>
  <si>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</si>
  <si>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</si>
  <si>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</si>
  <si>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</si>
  <si>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</si>
  <si>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</si>
  <si>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</si>
  <si>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</si>
  <si>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</si>
  <si>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</si>
  <si>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</si>
  <si>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</si>
  <si>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</si>
  <si>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</si>
  <si>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</si>
  <si>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</si>
  <si>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</si>
  <si>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</si>
  <si>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</si>
  <si>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</si>
  <si>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</si>
  <si>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</si>
  <si>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</si>
  <si>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</si>
  <si>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</si>
  <si>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</si>
  <si>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</si>
  <si>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</si>
  <si>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</si>
  <si>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</si>
  <si>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</si>
  <si>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</si>
  <si>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</si>
  <si>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</si>
  <si>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</si>
  <si>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</si>
  <si>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</si>
  <si>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</si>
  <si>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</si>
  <si>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</si>
  <si>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</si>
  <si>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</si>
  <si>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</si>
  <si>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</si>
  <si>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</si>
  <si>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</si>
  <si>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</si>
  <si>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</si>
  <si>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</si>
  <si>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</si>
  <si>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</si>
  <si>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</si>
  <si>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</si>
  <si>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</si>
  <si>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</si>
  <si>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</si>
  <si>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</si>
  <si>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</si>
  <si>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</si>
  <si>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</si>
  <si>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</si>
  <si>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</si>
  <si>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</si>
  <si>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</si>
  <si>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</si>
  <si>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</si>
  <si>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</si>
  <si>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</si>
  <si>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</si>
  <si>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</si>
  <si>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</si>
  <si>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</si>
  <si>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</si>
  <si>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</si>
  <si>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</si>
  <si>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</si>
  <si>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</si>
  <si>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</si>
  <si>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</si>
  <si>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</si>
  <si>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</si>
  <si>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</si>
  <si>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</si>
  <si>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</si>
  <si>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</si>
  <si>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</si>
  <si>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</si>
  <si>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</si>
  <si>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</si>
  <si>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</si>
  <si>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</si>
  <si>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</si>
  <si>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</si>
  <si>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</si>
  <si>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</si>
  <si>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</si>
  <si>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</si>
  <si>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</si>
  <si>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</si>
  <si>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</si>
  <si>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</si>
  <si>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</si>
  <si>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</si>
  <si>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</si>
  <si>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</si>
  <si>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</si>
  <si>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</si>
  <si>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</si>
  <si>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</si>
  <si>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</si>
  <si>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</si>
  <si>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</si>
  <si>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</si>
  <si>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</si>
  <si>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</si>
  <si>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</si>
  <si>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</si>
  <si>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</si>
  <si>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</si>
  <si>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</si>
  <si>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</si>
  <si>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</si>
  <si>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</si>
  <si>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</si>
  <si>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</si>
  <si>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</si>
  <si>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</si>
  <si>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</si>
  <si>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</si>
  <si>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</si>
  <si>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</si>
  <si>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</si>
  <si>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</si>
  <si>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</si>
  <si>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</si>
  <si>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</si>
  <si>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</si>
  <si>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</si>
  <si>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</si>
  <si>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</si>
  <si>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</si>
  <si>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</si>
  <si>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</si>
  <si>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</si>
  <si>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</si>
  <si>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</si>
  <si>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</si>
  <si>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</si>
  <si>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</si>
  <si>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</si>
  <si>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</si>
  <si>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</si>
  <si>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</si>
  <si>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</si>
  <si>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</si>
  <si>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</si>
  <si>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</si>
  <si>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</si>
  <si>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</si>
  <si>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</si>
  <si>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</si>
  <si>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</si>
  <si>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</si>
  <si>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</si>
  <si>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</si>
  <si>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</si>
  <si>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</si>
  <si>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</si>
  <si>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</si>
  <si>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</si>
  <si>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</si>
  <si>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</si>
  <si>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</si>
  <si>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</si>
  <si>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</si>
  <si>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</si>
  <si>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</si>
  <si>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</si>
  <si>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</si>
  <si>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</si>
  <si>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</si>
  <si>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</si>
  <si>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</si>
  <si>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</si>
  <si>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</si>
  <si>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</si>
  <si>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</si>
  <si>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</si>
  <si>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</si>
  <si>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</si>
  <si>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</si>
  <si>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</si>
  <si>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</si>
  <si>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</si>
  <si>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</si>
  <si>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</si>
  <si>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</si>
  <si>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</si>
  <si>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</si>
  <si>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</si>
  <si>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</si>
  <si>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</si>
  <si>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</si>
  <si>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</si>
  <si>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</si>
  <si>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</si>
  <si>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</si>
  <si>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</si>
  <si>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</si>
  <si>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</si>
  <si>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</si>
  <si>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</si>
  <si>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</si>
  <si>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</si>
  <si>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</si>
  <si>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</si>
  <si>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</si>
  <si>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</si>
  <si>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</si>
  <si>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</si>
  <si>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</si>
  <si>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</si>
  <si>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</si>
  <si>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</si>
  <si>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</si>
  <si>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</si>
  <si>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</si>
  <si>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</si>
  <si>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</si>
  <si>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</si>
  <si>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</si>
  <si>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</si>
  <si>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</si>
  <si>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</si>
  <si>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</si>
  <si>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</si>
  <si>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</si>
  <si>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</si>
  <si>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</si>
  <si>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</si>
  <si>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</si>
  <si>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</si>
  <si>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</si>
  <si>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</si>
  <si>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</si>
  <si>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</si>
  <si>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</si>
  <si>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</si>
  <si>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</si>
  <si>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</si>
  <si>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</si>
  <si>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</si>
  <si>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</si>
  <si>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</si>
  <si>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</si>
  <si>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</si>
  <si>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</si>
  <si>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</si>
  <si>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</si>
  <si>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</si>
  <si>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</si>
  <si>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</si>
  <si>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</si>
  <si>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</si>
  <si>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</si>
  <si>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</si>
  <si>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</si>
  <si>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</si>
  <si>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</si>
  <si>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</si>
  <si>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</si>
  <si>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</si>
  <si>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</si>
  <si>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</si>
  <si>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</si>
  <si>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</si>
  <si>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</si>
  <si>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</si>
  <si>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</si>
  <si>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</si>
  <si>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</si>
  <si>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</si>
  <si>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</si>
  <si>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</si>
  <si>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</si>
  <si>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</si>
  <si>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</si>
  <si>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</si>
  <si>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</si>
  <si>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</si>
  <si>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</si>
  <si>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</si>
  <si>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</si>
  <si>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</si>
  <si>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</si>
  <si>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</si>
  <si>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</si>
  <si>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</si>
  <si>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</si>
  <si>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</si>
  <si>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</si>
  <si>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</si>
  <si>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</si>
  <si>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</si>
  <si>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</si>
  <si>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</si>
  <si>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</si>
  <si>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</si>
  <si>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</si>
  <si>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</si>
  <si>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</si>
  <si>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</si>
  <si>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</si>
  <si>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</si>
  <si>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</si>
  <si>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</si>
  <si>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</si>
  <si>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</si>
  <si>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</si>
  <si>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</si>
  <si>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</si>
  <si>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</si>
  <si>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</si>
  <si>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</si>
  <si>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</si>
  <si>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</si>
  <si>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</si>
  <si>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</si>
  <si>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</si>
  <si>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</si>
  <si>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</si>
  <si>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</si>
  <si>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</si>
  <si>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</si>
  <si>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</si>
  <si>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</si>
  <si>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</si>
  <si>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</si>
  <si>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</si>
  <si>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</si>
  <si>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</si>
  <si>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</si>
  <si>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</si>
  <si>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</si>
  <si>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</si>
  <si>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</si>
  <si>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</si>
  <si>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</si>
  <si>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</si>
  <si>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</si>
  <si>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</si>
  <si>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</si>
  <si>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</si>
  <si>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</si>
  <si>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</si>
  <si>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</si>
  <si>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</si>
  <si>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</si>
  <si>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</si>
  <si>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</si>
  <si>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</si>
  <si>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</si>
  <si>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</si>
  <si>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</si>
  <si>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</si>
  <si>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</si>
  <si>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</si>
  <si>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</si>
  <si>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</si>
  <si>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</si>
  <si>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</si>
  <si>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</si>
  <si>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</si>
  <si>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</si>
  <si>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</si>
  <si>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</si>
  <si>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</si>
  <si>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</si>
  <si>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</si>
  <si>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</si>
  <si>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</si>
  <si>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</si>
  <si>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</si>
  <si>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</si>
  <si>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</si>
  <si>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</si>
  <si>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</si>
  <si>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</si>
  <si>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</si>
  <si>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</si>
  <si>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</si>
  <si>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</si>
  <si>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</si>
  <si>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</si>
  <si>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</si>
  <si>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</si>
  <si>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</si>
  <si>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</si>
  <si>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</si>
  <si>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</si>
  <si>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</si>
  <si>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</si>
  <si>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</si>
  <si>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</si>
  <si>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</si>
  <si>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</si>
  <si>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</si>
  <si>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</si>
  <si>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</si>
  <si>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</si>
  <si>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</si>
  <si>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</si>
  <si>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</si>
  <si>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</si>
  <si>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</si>
  <si>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</si>
  <si>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</si>
  <si>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</si>
  <si>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</si>
  <si>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</si>
  <si>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</si>
  <si>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</si>
  <si>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</si>
  <si>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</si>
  <si>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</si>
  <si>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</si>
  <si>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</si>
  <si>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</si>
  <si>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</si>
  <si>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</si>
  <si>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</si>
  <si>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</si>
  <si>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</si>
  <si>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</si>
  <si>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</si>
  <si>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</si>
  <si>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</si>
  <si>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</si>
  <si>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</si>
  <si>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</si>
  <si>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</si>
  <si>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</si>
  <si>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</si>
  <si>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</si>
  <si>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</si>
  <si>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</si>
  <si>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</si>
  <si>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</si>
  <si>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</si>
  <si>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</si>
  <si>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</si>
  <si>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</si>
  <si>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</si>
  <si>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</si>
  <si>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</si>
  <si>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</si>
  <si>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</si>
  <si>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</si>
  <si>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</si>
  <si>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</si>
  <si>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</si>
  <si>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</si>
  <si>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</si>
  <si>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</si>
  <si>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</si>
  <si>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</si>
  <si>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</si>
  <si>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</si>
  <si>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</si>
  <si>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</si>
  <si>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</si>
  <si>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</si>
  <si>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</si>
  <si>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</si>
  <si>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</si>
  <si>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</si>
  <si>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</si>
  <si>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</si>
  <si>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</si>
  <si>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</si>
  <si>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</si>
  <si>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</si>
  <si>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</si>
  <si>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</si>
  <si>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</si>
  <si>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</si>
  <si>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</si>
  <si>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</si>
  <si>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</si>
  <si>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</si>
  <si>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</si>
  <si>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</si>
  <si>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</si>
  <si>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</si>
  <si>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</si>
  <si>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</si>
  <si>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</si>
  <si>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</si>
  <si>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</si>
  <si>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</si>
  <si>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</si>
  <si>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</si>
  <si>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</si>
  <si>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</si>
  <si>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</si>
  <si>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</si>
  <si>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</si>
  <si>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</si>
  <si>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</si>
  <si>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</si>
  <si>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</si>
  <si>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</si>
  <si>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</si>
  <si>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</si>
  <si>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</si>
  <si>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</si>
  <si>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</si>
  <si>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</si>
  <si>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</si>
  <si>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</si>
  <si>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</si>
  <si>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</si>
  <si>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</si>
  <si>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</si>
  <si>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</si>
  <si>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</si>
  <si>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</si>
  <si>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</si>
  <si>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</si>
  <si>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</si>
  <si>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</si>
  <si>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</si>
  <si>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</si>
  <si>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</si>
  <si>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</si>
  <si>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</si>
  <si>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</si>
  <si>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</si>
  <si>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</si>
  <si>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</si>
  <si>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</si>
  <si>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</si>
  <si>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</si>
  <si>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</si>
  <si>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</si>
  <si>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</si>
  <si>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</si>
  <si>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</si>
  <si>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</si>
  <si>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</si>
  <si>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</si>
  <si>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</si>
  <si>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</si>
  <si>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</si>
  <si>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</si>
  <si>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</si>
  <si>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</si>
  <si>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</si>
  <si>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</si>
  <si>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</si>
  <si>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</si>
  <si>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</si>
  <si>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</si>
  <si>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</si>
  <si>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</si>
  <si>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</si>
  <si>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</si>
  <si>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</si>
  <si>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</si>
  <si>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</si>
  <si>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</si>
  <si>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</si>
  <si>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</si>
  <si>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</si>
  <si>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</si>
  <si>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</si>
  <si>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</si>
  <si>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</si>
  <si>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</si>
  <si>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</si>
  <si>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</si>
  <si>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</si>
  <si>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</si>
  <si>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</si>
  <si>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</si>
  <si>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</si>
  <si>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</si>
  <si>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</si>
  <si>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</si>
  <si>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</si>
  <si>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</si>
  <si>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</si>
  <si>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</si>
  <si>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</si>
  <si>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</si>
  <si>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</si>
  <si>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</si>
  <si>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</si>
  <si>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</si>
  <si>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</si>
  <si>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</si>
  <si>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</si>
  <si>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</si>
  <si>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</si>
  <si>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</si>
  <si>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</si>
  <si>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</si>
  <si>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</si>
  <si>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</si>
  <si>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</si>
  <si>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</si>
  <si>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</si>
  <si>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</si>
  <si>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</si>
  <si>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</si>
  <si>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</si>
  <si>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</si>
  <si>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</si>
  <si>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</si>
  <si>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</si>
  <si>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</si>
  <si>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</si>
  <si>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</si>
  <si>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</si>
  <si>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</si>
  <si>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</si>
  <si>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</si>
  <si>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</si>
  <si>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</si>
  <si>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</si>
  <si>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</si>
  <si>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</si>
  <si>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</si>
  <si>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</si>
  <si>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</si>
  <si>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</si>
  <si>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</si>
  <si>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</si>
  <si>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</si>
  <si>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</si>
  <si>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</si>
  <si>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</si>
  <si>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</si>
  <si>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</si>
  <si>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</si>
  <si>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</si>
  <si>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</si>
  <si>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</si>
  <si>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</si>
  <si>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</si>
  <si>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</si>
  <si>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</si>
  <si>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</si>
  <si>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</si>
  <si>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</si>
  <si>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</si>
  <si>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</si>
  <si>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</si>
  <si>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</si>
  <si>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</si>
  <si>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</si>
  <si>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</si>
  <si>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</si>
  <si>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</si>
  <si>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</si>
  <si>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</si>
  <si>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</si>
  <si>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</si>
  <si>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</si>
  <si>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</si>
  <si>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</si>
  <si>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</si>
  <si>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</si>
  <si>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</si>
  <si>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</si>
  <si>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</si>
  <si>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</si>
  <si>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</si>
  <si>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</si>
  <si>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</si>
  <si>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</si>
  <si>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</si>
  <si>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</si>
  <si>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</si>
  <si>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</si>
  <si>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</si>
  <si>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</si>
  <si>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</si>
  <si>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</si>
  <si>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</si>
  <si>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</si>
  <si>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</si>
  <si>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</si>
  <si>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</si>
  <si>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</si>
  <si>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</si>
  <si>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</si>
  <si>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</si>
  <si>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</si>
  <si>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</si>
  <si>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</si>
  <si>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</si>
  <si>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</si>
  <si>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</si>
  <si>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</si>
  <si>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</si>
  <si>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</si>
  <si>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</si>
  <si>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</si>
  <si>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</si>
  <si>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</si>
  <si>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</si>
  <si>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</si>
  <si>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</si>
  <si>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</si>
  <si>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</si>
  <si>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</si>
  <si>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</si>
  <si>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</si>
  <si>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</si>
  <si>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</si>
  <si>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</si>
  <si>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</si>
  <si>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</si>
  <si>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</si>
  <si>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</si>
  <si>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</si>
  <si>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</si>
  <si>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</si>
  <si>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</si>
  <si>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</si>
  <si>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</si>
  <si>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</si>
  <si>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</si>
  <si>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</si>
  <si>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</si>
  <si>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</si>
  <si>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</si>
  <si>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</si>
  <si>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</si>
  <si>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</si>
  <si>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</si>
  <si>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</si>
  <si>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</si>
  <si>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</si>
  <si>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</si>
  <si>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</si>
  <si>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</si>
  <si>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</si>
  <si>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</si>
  <si>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</si>
  <si>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</si>
  <si>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</si>
  <si>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</si>
  <si>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</si>
  <si>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</si>
  <si>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</si>
  <si>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</si>
  <si>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</si>
  <si>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</si>
  <si>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</si>
  <si>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</si>
  <si>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</si>
  <si>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</si>
  <si>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</si>
  <si>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</si>
  <si>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</si>
  <si>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</si>
  <si>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</si>
  <si>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</si>
  <si>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</si>
  <si>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</si>
  <si>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</si>
  <si>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</si>
  <si>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</si>
  <si>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</si>
  <si>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</si>
  <si>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</si>
  <si>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</si>
  <si>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</si>
  <si>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</si>
  <si>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</si>
  <si>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</si>
  <si>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</si>
  <si>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</si>
  <si>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</si>
  <si>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</si>
  <si>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</si>
  <si>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</si>
  <si>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</si>
  <si>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</si>
  <si>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</si>
  <si>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</si>
  <si>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</si>
  <si>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</si>
  <si>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</si>
  <si>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</si>
  <si>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</si>
  <si>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</si>
  <si>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</si>
  <si>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</si>
  <si>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</si>
  <si>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</si>
  <si>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</si>
  <si>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</si>
  <si>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</si>
  <si>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</si>
  <si>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</si>
  <si>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</si>
  <si>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</si>
  <si>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</si>
  <si>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</si>
  <si>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</si>
  <si>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</si>
  <si>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</si>
  <si>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</si>
  <si>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</si>
  <si>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</si>
  <si>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</si>
  <si>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</si>
  <si>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</si>
  <si>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</si>
  <si>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</si>
  <si>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</si>
  <si>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</si>
  <si>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</si>
  <si>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</si>
  <si>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</si>
  <si>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</si>
  <si>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</si>
  <si>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</si>
  <si>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</si>
  <si>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</si>
  <si>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</si>
  <si>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</si>
  <si>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</si>
  <si>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</si>
  <si>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</si>
  <si>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</si>
  <si>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</si>
  <si>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</si>
  <si>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</si>
  <si>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</si>
  <si>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</si>
  <si>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</si>
  <si>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</si>
  <si>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</si>
  <si>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</si>
  <si>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</si>
  <si>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</si>
  <si>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</si>
  <si>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</si>
  <si>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</si>
  <si>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</si>
  <si>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</si>
  <si>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</si>
  <si>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</si>
  <si>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</si>
  <si>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</si>
  <si>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</si>
  <si>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</si>
  <si>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</si>
  <si>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</si>
  <si>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</si>
  <si>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</si>
  <si>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</si>
  <si>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</si>
  <si>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</si>
  <si>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</si>
  <si>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</si>
  <si>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</si>
  <si>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</si>
  <si>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</si>
  <si>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</si>
  <si>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</si>
  <si>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</si>
  <si>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</si>
  <si>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</si>
  <si>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</si>
  <si>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</si>
  <si>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</si>
  <si>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</si>
  <si>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</si>
  <si>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</si>
  <si>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</si>
  <si>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</si>
  <si>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</si>
  <si>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</si>
  <si>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</si>
  <si>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</si>
  <si>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</si>
  <si>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</si>
  <si>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</si>
  <si>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</si>
  <si>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</si>
  <si>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</si>
  <si>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</si>
  <si>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</si>
  <si>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</si>
  <si>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</si>
  <si>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</si>
  <si>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</si>
  <si>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</si>
  <si>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</si>
  <si>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</si>
  <si>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</si>
  <si>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</si>
  <si>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</si>
  <si>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</si>
  <si>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</si>
  <si>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</si>
  <si>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</si>
  <si>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</si>
  <si>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</si>
  <si>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</si>
  <si>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</si>
  <si>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</si>
  <si>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</si>
  <si>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</si>
  <si>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</si>
  <si>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</si>
  <si>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</si>
  <si>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</si>
  <si>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</si>
  <si>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</si>
  <si>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</si>
  <si>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</si>
  <si>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</si>
  <si>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</si>
  <si>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</si>
  <si>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</si>
  <si>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</si>
  <si>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</si>
  <si>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</si>
  <si>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</si>
  <si>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</si>
  <si>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</si>
  <si>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</si>
  <si>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</si>
  <si>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</si>
  <si>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</si>
  <si>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</si>
  <si>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</si>
  <si>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</si>
  <si>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</si>
  <si>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</si>
  <si>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</si>
  <si>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</si>
  <si>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</si>
  <si>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</si>
  <si>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</si>
  <si>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</si>
  <si>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</si>
  <si>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</si>
  <si>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</si>
  <si>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</si>
  <si>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</si>
  <si>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</si>
  <si>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</si>
  <si>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</si>
  <si>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</si>
  <si>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</si>
  <si>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</si>
  <si>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</si>
  <si>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</si>
  <si>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</si>
  <si>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</si>
  <si>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</si>
  <si>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</si>
  <si>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</si>
  <si>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</si>
  <si>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</si>
  <si>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</si>
  <si>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</si>
  <si>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</si>
  <si>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</si>
  <si>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</si>
  <si>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</si>
  <si>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</si>
  <si>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</si>
  <si>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</si>
  <si>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</si>
  <si>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</si>
  <si>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</si>
  <si>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</si>
  <si>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</si>
  <si>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</si>
  <si>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</si>
  <si>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</si>
  <si>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</si>
  <si>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</si>
  <si>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</si>
  <si>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</si>
  <si>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</si>
  <si>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</si>
  <si>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</si>
  <si>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</si>
  <si>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</si>
  <si>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</si>
  <si>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</si>
  <si>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</si>
  <si>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</si>
  <si>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</si>
  <si>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</si>
  <si>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</si>
  <si>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</si>
  <si>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</si>
  <si>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</si>
  <si>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</si>
  <si>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</si>
  <si>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</si>
  <si>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</si>
  <si>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</si>
  <si>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</si>
  <si>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</si>
  <si>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</si>
  <si>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</si>
  <si>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</si>
  <si>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</si>
  <si>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</si>
  <si>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</si>
  <si>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</si>
  <si>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</si>
  <si>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</si>
  <si>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</si>
  <si>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</si>
  <si>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</si>
  <si>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</si>
  <si>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</si>
  <si>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</si>
  <si>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</si>
  <si>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</si>
  <si>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</si>
  <si>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</si>
  <si>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</si>
  <si>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</si>
  <si>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</si>
  <si>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</si>
  <si>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</si>
  <si>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</si>
  <si>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</si>
  <si>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</si>
  <si>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</si>
  <si>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</si>
  <si>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</si>
  <si>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</si>
  <si>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</si>
  <si>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</si>
  <si>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</si>
  <si>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</si>
  <si>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</si>
  <si>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</si>
  <si>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</si>
  <si>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</si>
  <si>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</si>
  <si>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</si>
  <si>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</si>
  <si>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</si>
  <si>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</si>
  <si>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</si>
  <si>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</si>
  <si>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</si>
  <si>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</si>
  <si>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</si>
  <si>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</si>
  <si>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</si>
  <si>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</si>
  <si>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</si>
  <si>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</si>
  <si>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</si>
  <si>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</si>
  <si>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</si>
  <si>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</si>
  <si>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</si>
  <si>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</si>
  <si>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</si>
  <si>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</si>
  <si>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</si>
  <si>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</si>
  <si>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</si>
  <si>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</si>
  <si>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</si>
  <si>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</si>
  <si>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</si>
  <si>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</si>
  <si>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</si>
  <si>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</si>
  <si>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</si>
  <si>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</si>
  <si>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</si>
  <si>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</si>
  <si>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</si>
  <si>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</si>
  <si>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</si>
  <si>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</si>
  <si>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</si>
  <si>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</si>
  <si>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</si>
  <si>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</si>
  <si>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</si>
  <si>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</si>
  <si>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</si>
  <si>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</si>
  <si>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</si>
  <si>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</si>
  <si>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</si>
  <si>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</si>
  <si>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</si>
  <si>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</si>
  <si>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</si>
  <si>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</si>
  <si>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</si>
  <si>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</si>
  <si>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</si>
  <si>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</si>
  <si>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</si>
  <si>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</si>
  <si>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</si>
  <si>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</si>
  <si>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</si>
  <si>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</si>
  <si>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</si>
  <si>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</si>
  <si>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</si>
  <si>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</si>
  <si>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</si>
  <si>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</si>
  <si>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</si>
  <si>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</si>
  <si>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</si>
  <si>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</si>
  <si>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</si>
  <si>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</si>
  <si>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</si>
  <si>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</si>
  <si>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</si>
  <si>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</si>
  <si>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</si>
  <si>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</si>
  <si>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</si>
  <si>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</si>
  <si>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</si>
  <si>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</si>
  <si>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</si>
  <si>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</si>
  <si>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</si>
  <si>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</si>
  <si>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</si>
  <si>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</si>
  <si>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</si>
  <si>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</si>
  <si>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</si>
  <si>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</si>
  <si>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</si>
  <si>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</si>
  <si>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</si>
  <si>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</si>
  <si>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</si>
  <si>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</si>
  <si>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</si>
  <si>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</si>
  <si>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</si>
  <si>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</si>
  <si>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</si>
  <si>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</si>
  <si>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</si>
  <si>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</si>
  <si>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</si>
  <si>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</si>
  <si>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</si>
  <si>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</si>
  <si>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</si>
  <si>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</si>
  <si>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</si>
  <si>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</si>
  <si>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</si>
  <si>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</si>
  <si>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</si>
  <si>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</si>
  <si>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</si>
  <si>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</si>
  <si>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</si>
  <si>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</si>
  <si>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</si>
  <si>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</si>
  <si>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</si>
  <si>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</si>
  <si>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</si>
  <si>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</si>
  <si>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</si>
  <si>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</si>
  <si>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</si>
  <si>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</si>
  <si>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</si>
  <si>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</si>
  <si>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</si>
  <si>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</si>
  <si>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</si>
  <si>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</si>
  <si>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</si>
  <si>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</si>
  <si>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</si>
  <si>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</si>
  <si>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</si>
  <si>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</si>
  <si>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</si>
  <si>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</si>
  <si>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</si>
  <si>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</si>
  <si>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</si>
  <si>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</si>
  <si>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</si>
  <si>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</si>
  <si>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</si>
  <si>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</si>
  <si>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</si>
  <si>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</si>
  <si>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</si>
  <si>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</si>
  <si>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</si>
  <si>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</si>
  <si>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</si>
  <si>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</si>
  <si>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</si>
  <si>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</si>
  <si>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</si>
  <si>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</si>
  <si>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</si>
  <si>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</si>
  <si>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</si>
  <si>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</si>
  <si>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</si>
  <si>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</si>
  <si>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</si>
  <si>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</si>
  <si>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</si>
  <si>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</si>
  <si>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</si>
  <si>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</si>
  <si>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</si>
  <si>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</si>
  <si>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</si>
  <si>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</si>
  <si>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</si>
  <si>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</si>
  <si>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</si>
  <si>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</si>
  <si>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</si>
  <si>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</si>
  <si>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</si>
  <si>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</si>
  <si>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</si>
  <si>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</si>
  <si>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</si>
  <si>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</si>
  <si>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</si>
  <si>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</si>
  <si>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</si>
  <si>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</si>
  <si>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</si>
  <si>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</si>
  <si>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</si>
  <si>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</si>
  <si>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</si>
  <si>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</si>
  <si>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</si>
  <si>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</si>
  <si>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</si>
  <si>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</si>
  <si>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</si>
  <si>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</si>
  <si>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</si>
  <si>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</si>
  <si>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</si>
  <si>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</si>
  <si>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</si>
  <si>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</si>
  <si>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</si>
  <si>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</si>
  <si>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</si>
  <si>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</si>
  <si>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</si>
  <si>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</si>
  <si>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</si>
  <si>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</si>
  <si>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</si>
  <si>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</si>
  <si>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</si>
  <si>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</si>
  <si>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</si>
  <si>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</si>
  <si>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</si>
  <si>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</si>
  <si>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</si>
  <si>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</si>
  <si>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</si>
  <si>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</si>
  <si>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</si>
  <si>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</si>
  <si>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</si>
  <si>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</si>
  <si>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</si>
  <si>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</si>
  <si>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</si>
  <si>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</si>
  <si>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</si>
  <si>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</si>
  <si>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</si>
  <si>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</si>
  <si>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</si>
  <si>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</si>
  <si>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</si>
  <si>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</si>
  <si>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</si>
  <si>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</si>
  <si>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</si>
  <si>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</si>
  <si>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</si>
  <si>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</si>
  <si>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</si>
  <si>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</si>
  <si>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</si>
  <si>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</si>
  <si>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</si>
  <si>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</si>
  <si>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</si>
  <si>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</si>
  <si>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</si>
  <si>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</si>
  <si>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</si>
  <si>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</si>
  <si>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</si>
  <si>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</si>
  <si>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</si>
  <si>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</si>
  <si>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</si>
  <si>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</si>
  <si>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</si>
  <si>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</si>
  <si>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</si>
  <si>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</si>
  <si>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</si>
  <si>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</si>
  <si>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</si>
  <si>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</si>
  <si>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</si>
  <si>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</si>
  <si>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</si>
  <si>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</si>
  <si>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</si>
  <si>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</si>
  <si>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</si>
  <si>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</si>
  <si>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</si>
  <si>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</si>
  <si>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</si>
  <si>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</si>
  <si>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</si>
  <si>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</si>
  <si>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</si>
  <si>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</si>
  <si>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</si>
  <si>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</si>
  <si>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</si>
  <si>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</si>
  <si>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</si>
  <si>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</si>
  <si>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</si>
  <si>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</si>
  <si>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</si>
  <si>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</si>
  <si>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</si>
  <si>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</si>
  <si>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</si>
  <si>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</si>
  <si>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</si>
  <si>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</si>
  <si>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</si>
  <si>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</si>
  <si>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</si>
  <si>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</si>
  <si>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</si>
  <si>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</si>
  <si>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</si>
  <si>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</si>
  <si>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</si>
  <si>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</si>
  <si>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</si>
  <si>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</si>
  <si>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</si>
  <si>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</si>
  <si>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</si>
  <si>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</si>
  <si>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</si>
  <si>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</si>
  <si>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</si>
  <si>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</si>
  <si>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</si>
  <si>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</si>
  <si>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</si>
  <si>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</si>
  <si>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</si>
  <si>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</si>
  <si>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</si>
  <si>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</si>
  <si>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</si>
  <si>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</si>
  <si>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</si>
  <si>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</si>
  <si>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</si>
  <si>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</si>
  <si>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</si>
  <si>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</si>
  <si>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</si>
  <si>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</si>
  <si>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</si>
  <si>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</si>
  <si>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</si>
  <si>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</si>
  <si>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</si>
  <si>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</si>
  <si>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</si>
  <si>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</si>
  <si>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</si>
  <si>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</si>
  <si>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</si>
  <si>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</si>
  <si>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</si>
  <si>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</si>
  <si>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</si>
  <si>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</si>
  <si>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</si>
  <si>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</si>
  <si>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</si>
  <si>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</si>
  <si>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</si>
  <si>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</si>
  <si>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</si>
  <si>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</si>
  <si>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</si>
  <si>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</si>
  <si>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</si>
  <si>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</si>
  <si>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</si>
  <si>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</si>
  <si>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</si>
  <si>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</si>
  <si>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</si>
  <si>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</si>
  <si>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</si>
  <si>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</si>
  <si>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</si>
  <si>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</si>
  <si>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</si>
  <si>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</si>
  <si>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</si>
  <si>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</si>
  <si>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</si>
  <si>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</si>
  <si>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</si>
  <si>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</si>
  <si>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</si>
  <si>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</si>
  <si>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</si>
  <si>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</si>
  <si>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</si>
  <si>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</si>
  <si>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</si>
  <si>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</si>
  <si>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</si>
  <si>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</si>
  <si>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</si>
  <si>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</si>
  <si>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</si>
  <si>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</si>
  <si>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</si>
  <si>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</si>
  <si>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</si>
  <si>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</si>
  <si>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</si>
  <si>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</si>
  <si>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</si>
  <si>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</si>
  <si>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</si>
  <si>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</si>
  <si>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</si>
  <si>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</si>
  <si>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</si>
  <si>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</si>
  <si>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</si>
  <si>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</si>
  <si>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</si>
  <si>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</si>
  <si>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</si>
  <si>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</si>
  <si>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</si>
  <si>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</si>
  <si>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</si>
  <si>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</si>
  <si>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</si>
  <si>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</si>
  <si>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</si>
  <si>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</si>
  <si>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</si>
  <si>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</si>
  <si>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</si>
  <si>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</si>
  <si>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</si>
  <si>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</si>
  <si>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</si>
  <si>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</si>
  <si>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</si>
  <si>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</si>
  <si>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</si>
  <si>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</si>
  <si>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</si>
  <si>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</si>
  <si>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</si>
  <si>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</si>
  <si>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</si>
  <si>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</si>
  <si>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</si>
  <si>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</si>
  <si>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</si>
  <si>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</si>
  <si>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</si>
  <si>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</si>
  <si>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</si>
  <si>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</si>
  <si>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</si>
  <si>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</si>
  <si>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</si>
  <si>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</si>
  <si>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</si>
  <si>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</si>
  <si>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</si>
  <si>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</si>
  <si>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</si>
  <si>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</si>
  <si>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</si>
  <si>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</si>
  <si>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</si>
  <si>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</si>
  <si>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</si>
  <si>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</si>
  <si>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</si>
  <si>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</si>
  <si>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</si>
  <si>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</si>
  <si>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</si>
  <si>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</si>
  <si>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</si>
  <si>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</si>
  <si>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</si>
  <si>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</si>
  <si>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</si>
  <si>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</si>
  <si>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</si>
  <si>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</si>
  <si>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</si>
  <si>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</si>
  <si>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</si>
  <si>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</si>
  <si>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</si>
  <si>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</si>
  <si>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</si>
  <si>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</si>
  <si>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</si>
  <si>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</si>
  <si>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</si>
  <si>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</si>
  <si>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</si>
  <si>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</si>
  <si>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</si>
  <si>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</si>
  <si>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</si>
  <si>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</si>
  <si>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</si>
  <si>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</si>
  <si>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</si>
  <si>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</si>
  <si>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</si>
  <si>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</si>
  <si>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</si>
  <si>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</si>
  <si>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</si>
  <si>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</si>
  <si>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</si>
  <si>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</si>
  <si>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</si>
  <si>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</si>
  <si>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</si>
  <si>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</si>
  <si>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</si>
  <si>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</si>
  <si>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</si>
  <si>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</si>
  <si>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</si>
  <si>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</si>
  <si>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</si>
  <si>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</si>
  <si>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</si>
  <si>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</si>
  <si>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</si>
  <si>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</si>
  <si>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</si>
  <si>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</si>
  <si>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</si>
  <si>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</si>
  <si>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</si>
  <si>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</si>
  <si>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</si>
  <si>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</si>
  <si>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</si>
  <si>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</si>
  <si>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</si>
  <si>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</si>
  <si>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</si>
  <si>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</si>
  <si>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</si>
  <si>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</si>
  <si>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</si>
  <si>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</si>
  <si>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</si>
  <si>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</si>
  <si>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</si>
  <si>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</si>
  <si>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</si>
  <si>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</si>
  <si>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</si>
  <si>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</si>
  <si>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</si>
  <si>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</si>
  <si>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</si>
  <si>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</si>
  <si>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</si>
  <si>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</si>
  <si>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</si>
  <si>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</si>
  <si>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</si>
  <si>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</si>
  <si>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</si>
  <si>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</si>
  <si>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</si>
  <si>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</si>
  <si>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</si>
  <si>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</si>
  <si>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</si>
  <si>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</si>
  <si>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</si>
  <si>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</si>
  <si>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</si>
  <si>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</si>
  <si>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</si>
  <si>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</si>
  <si>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</si>
  <si>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</si>
  <si>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</si>
  <si>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</si>
  <si>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</si>
  <si>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</si>
  <si>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</si>
  <si>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</si>
  <si>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</si>
  <si>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</si>
  <si>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</si>
  <si>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</si>
  <si>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</si>
  <si>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</si>
  <si>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</si>
  <si>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</si>
  <si>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</si>
  <si>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</si>
  <si>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</si>
  <si>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</si>
  <si>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</si>
  <si>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</si>
  <si>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</si>
  <si>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</si>
  <si>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</si>
  <si>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</si>
  <si>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</si>
  <si>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</si>
  <si>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</si>
  <si>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</si>
  <si>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</si>
  <si>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</si>
  <si>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</si>
  <si>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</si>
  <si>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</si>
  <si>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</si>
  <si>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</si>
  <si>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</si>
  <si>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</si>
  <si>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</si>
  <si>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</si>
  <si>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</si>
  <si>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</si>
  <si>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</si>
  <si>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</si>
  <si>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</si>
  <si>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</si>
  <si>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</si>
  <si>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</si>
  <si>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</si>
  <si>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</si>
  <si>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</si>
  <si>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</si>
  <si>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</si>
  <si>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</si>
  <si>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</si>
  <si>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</si>
  <si>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</si>
  <si>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</si>
  <si>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</si>
  <si>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</si>
  <si>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</si>
  <si>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</si>
  <si>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</si>
  <si>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</si>
  <si>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</si>
  <si>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</si>
  <si>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</si>
  <si>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</si>
  <si>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</si>
  <si>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</si>
  <si>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</si>
  <si>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</si>
  <si>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</si>
  <si>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</si>
  <si>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</si>
  <si>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</si>
  <si>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</si>
  <si>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</si>
  <si>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</si>
  <si>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</si>
  <si>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</si>
  <si>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</si>
  <si>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</si>
  <si>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</si>
  <si>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</si>
  <si>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</si>
  <si>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</si>
  <si>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</si>
  <si>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</si>
  <si>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</si>
  <si>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</si>
  <si>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</si>
  <si>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</si>
  <si>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</si>
  <si>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</si>
  <si>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</si>
  <si>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</si>
  <si>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</si>
  <si>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</si>
  <si>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</si>
  <si>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</si>
  <si>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</si>
  <si>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</si>
  <si>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</si>
  <si>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</si>
  <si>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</si>
  <si>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</si>
  <si>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</si>
  <si>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</si>
  <si>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</si>
  <si>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</si>
  <si>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</si>
  <si>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</si>
  <si>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</si>
  <si>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</si>
  <si>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</si>
  <si>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</si>
  <si>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</si>
  <si>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</si>
  <si>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</si>
  <si>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</si>
  <si>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</si>
  <si>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</si>
  <si>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</si>
  <si>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</si>
  <si>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</si>
  <si>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</si>
  <si>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</si>
  <si>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</si>
  <si>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</si>
  <si>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</si>
  <si>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</si>
  <si>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</si>
  <si>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</si>
  <si>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</si>
  <si>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</si>
  <si>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</si>
  <si>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</si>
  <si>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</si>
  <si>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</si>
  <si>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</si>
  <si>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</si>
  <si>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</si>
  <si>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</si>
  <si>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</si>
  <si>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</si>
  <si>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</si>
  <si>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</si>
  <si>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</si>
  <si>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</si>
  <si>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</si>
  <si>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</si>
  <si>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</si>
  <si>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</si>
  <si>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</si>
  <si>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</si>
  <si>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</si>
  <si>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</si>
  <si>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</si>
  <si>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</si>
  <si>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</si>
  <si>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</si>
  <si>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</si>
  <si>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</si>
  <si>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</si>
  <si>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</si>
  <si>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</si>
  <si>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</si>
  <si>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</si>
  <si>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</si>
  <si>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</si>
  <si>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</si>
  <si>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</si>
  <si>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</si>
  <si>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</si>
  <si>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</si>
  <si>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</si>
  <si>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</si>
  <si>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</si>
  <si>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</si>
  <si>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</si>
  <si>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</si>
  <si>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</si>
  <si>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</si>
  <si>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</si>
  <si>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</si>
  <si>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</si>
  <si>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</si>
  <si>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</si>
  <si>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</si>
  <si>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</si>
  <si>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</si>
  <si>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</si>
  <si>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</si>
  <si>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</si>
  <si>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</si>
  <si>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</si>
  <si>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</si>
  <si>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</si>
  <si>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</si>
  <si>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</si>
  <si>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</si>
  <si>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</si>
  <si>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</si>
  <si>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</si>
  <si>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</si>
  <si>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</si>
  <si>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</si>
  <si>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</si>
  <si>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</si>
  <si>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</si>
  <si>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</si>
  <si>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</si>
  <si>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</si>
  <si>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</si>
  <si>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</si>
  <si>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</si>
  <si>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</si>
  <si>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</si>
  <si>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</si>
  <si>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</si>
  <si>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</si>
  <si>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</si>
  <si>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</si>
  <si>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</si>
  <si>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</si>
  <si>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</si>
  <si>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</si>
  <si>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</si>
  <si>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</si>
  <si>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</si>
  <si>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</si>
  <si>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</si>
  <si>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</si>
  <si>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</si>
  <si>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</si>
  <si>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</si>
  <si>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</si>
  <si>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</si>
  <si>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</si>
  <si>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</si>
  <si>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</si>
  <si>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</si>
  <si>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</si>
  <si>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</si>
  <si>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</si>
  <si>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</si>
  <si>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</si>
  <si>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</si>
  <si>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</si>
  <si>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</si>
  <si>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</si>
  <si>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</si>
  <si>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</si>
  <si>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</si>
  <si>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</si>
  <si>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</si>
  <si>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</si>
  <si>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</si>
  <si>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</si>
  <si>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</si>
  <si>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</si>
  <si>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</si>
  <si>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</si>
  <si>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</si>
  <si>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</si>
  <si>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</si>
  <si>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</si>
  <si>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</si>
  <si>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</si>
  <si>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</si>
  <si>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</si>
  <si>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</si>
  <si>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</si>
  <si>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</si>
  <si>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</si>
  <si>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</si>
  <si>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</si>
  <si>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</si>
  <si>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</si>
  <si>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</si>
  <si>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</si>
  <si>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</si>
  <si>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</si>
  <si>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</si>
  <si>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</si>
  <si>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</si>
  <si>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</si>
  <si>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</si>
  <si>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</si>
  <si>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</si>
  <si>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</si>
  <si>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</si>
  <si>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</si>
  <si>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</si>
  <si>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</si>
  <si>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</si>
  <si>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</si>
  <si>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</si>
  <si>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</si>
  <si>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</si>
  <si>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</si>
  <si>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</si>
  <si>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</si>
  <si>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</si>
  <si>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</si>
  <si>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</si>
  <si>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</si>
  <si>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</si>
  <si>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</si>
  <si>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</si>
  <si>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</si>
  <si>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</si>
  <si>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</si>
  <si>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</si>
  <si>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</si>
  <si>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</si>
  <si>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</si>
  <si>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</si>
  <si>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</si>
  <si>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</si>
  <si>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</si>
  <si>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</si>
  <si>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</si>
  <si>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</si>
  <si>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</si>
  <si>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</si>
  <si>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</si>
  <si>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</si>
  <si>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</si>
  <si>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</si>
  <si>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</si>
  <si>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</si>
  <si>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</si>
  <si>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</si>
  <si>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</si>
  <si>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</si>
  <si>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</si>
  <si>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</si>
  <si>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</si>
  <si>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</si>
  <si>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</si>
  <si>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</si>
  <si>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</si>
  <si>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</si>
  <si>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</si>
  <si>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</si>
  <si>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</si>
  <si>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</si>
  <si>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</si>
  <si>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</si>
  <si>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</si>
  <si>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</si>
  <si>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</si>
  <si>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</si>
  <si>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</si>
  <si>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</si>
  <si>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</si>
  <si>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</si>
  <si>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</si>
  <si>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</si>
  <si>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</si>
  <si>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</si>
  <si>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</si>
  <si>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</si>
  <si>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</si>
  <si>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</si>
  <si>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</si>
  <si>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</si>
  <si>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</si>
  <si>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</si>
  <si>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</si>
  <si>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</si>
  <si>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</si>
  <si>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</si>
  <si>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</si>
  <si>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</si>
  <si>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</si>
  <si>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</si>
  <si>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</si>
  <si>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</si>
  <si>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</si>
  <si>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</si>
  <si>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</si>
  <si>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</si>
  <si>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</si>
  <si>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</si>
  <si>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</si>
  <si>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</si>
  <si>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</si>
  <si>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</si>
  <si>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</si>
  <si>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</si>
  <si>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</si>
  <si>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</si>
  <si>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</si>
  <si>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</si>
  <si>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</si>
  <si>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</si>
  <si>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</si>
  <si>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</si>
  <si>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</si>
  <si>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</si>
  <si>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</si>
  <si>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</si>
  <si>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</si>
  <si>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</si>
  <si>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</si>
  <si>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</si>
  <si>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</si>
  <si>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</si>
  <si>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</si>
  <si>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</si>
  <si>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</si>
  <si>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</si>
  <si>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</si>
  <si>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</si>
  <si>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</si>
  <si>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</si>
  <si>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</si>
  <si>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</si>
  <si>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</si>
  <si>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</si>
  <si>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</si>
  <si>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</si>
  <si>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</si>
  <si>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</si>
  <si>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</si>
  <si>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</si>
  <si>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</si>
  <si>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</si>
  <si>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</si>
  <si>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</si>
  <si>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</si>
  <si>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</si>
  <si>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</si>
  <si>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</si>
  <si>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</si>
  <si>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</si>
  <si>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</si>
  <si>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</si>
  <si>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</si>
  <si>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</si>
  <si>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</si>
  <si>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</si>
  <si>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</si>
  <si>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</si>
  <si>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</si>
  <si>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</si>
  <si>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</si>
  <si>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</si>
  <si>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</si>
  <si>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</si>
  <si>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</si>
  <si>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</si>
  <si>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</si>
  <si>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</si>
  <si>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</si>
  <si>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</si>
  <si>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</si>
  <si>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</si>
  <si>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</si>
  <si>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</si>
  <si>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</si>
  <si>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</si>
  <si>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</si>
  <si>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</si>
  <si>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</si>
  <si>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</si>
  <si>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</si>
  <si>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</si>
  <si>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</si>
  <si>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</si>
  <si>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</si>
  <si>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</si>
  <si>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</si>
  <si>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</si>
  <si>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</si>
  <si>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</si>
  <si>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</si>
  <si>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</si>
  <si>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</si>
  <si>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</si>
  <si>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</si>
  <si>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</si>
  <si>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</si>
  <si>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</si>
  <si>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</si>
  <si>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</si>
  <si>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</si>
  <si>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</si>
  <si>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</si>
  <si>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</si>
  <si>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</si>
  <si>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</si>
  <si>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</si>
  <si>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</si>
  <si>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</si>
  <si>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</si>
  <si>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</si>
  <si>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</si>
  <si>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</si>
  <si>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</si>
  <si>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</si>
  <si>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</si>
  <si>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</si>
  <si>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</si>
  <si>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</si>
  <si>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</si>
  <si>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</si>
  <si>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</si>
  <si>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</si>
  <si>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</si>
  <si>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</si>
  <si>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</si>
  <si>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</si>
  <si>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</si>
  <si>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</si>
  <si>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</si>
  <si>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</si>
  <si>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</si>
  <si>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</si>
  <si>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</si>
  <si>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</si>
  <si>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</si>
  <si>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</si>
  <si>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</si>
  <si>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</si>
  <si>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</si>
  <si>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</si>
  <si>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</si>
  <si>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</si>
  <si>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</si>
  <si>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</si>
  <si>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</si>
  <si>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</si>
  <si>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</si>
  <si>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</si>
  <si>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</si>
  <si>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</si>
  <si>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</si>
  <si>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</si>
  <si>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</si>
  <si>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</si>
  <si>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</si>
  <si>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</si>
  <si>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</si>
  <si>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</si>
  <si>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</si>
  <si>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</si>
  <si>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</si>
  <si>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</si>
  <si>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</si>
  <si>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</si>
  <si>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</si>
  <si>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</si>
  <si>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</si>
  <si>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</si>
  <si>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</si>
  <si>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</si>
  <si>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</si>
  <si>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</si>
  <si>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</si>
  <si>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</si>
  <si>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</si>
  <si>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</si>
  <si>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</si>
  <si>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</si>
  <si>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</si>
  <si>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</si>
  <si>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</si>
  <si>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</si>
  <si>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</si>
  <si>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</si>
  <si>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</si>
  <si>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</si>
  <si>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</si>
  <si>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</si>
  <si>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</si>
  <si>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</si>
  <si>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</si>
  <si>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</si>
  <si>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</si>
  <si>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</si>
  <si>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</si>
  <si>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</si>
  <si>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</si>
  <si>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</si>
  <si>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</si>
  <si>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</si>
  <si>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</si>
  <si>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</si>
  <si>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</si>
  <si>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</si>
  <si>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</si>
  <si>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</si>
  <si>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</si>
  <si>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</si>
  <si>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</si>
  <si>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</si>
  <si>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</si>
  <si>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</si>
  <si>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</si>
  <si>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</si>
  <si>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</si>
  <si>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</si>
  <si>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</si>
  <si>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</si>
  <si>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</si>
  <si>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</si>
  <si>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</si>
  <si>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</si>
  <si>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</si>
  <si>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</si>
  <si>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</si>
  <si>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</si>
  <si>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</si>
  <si>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</si>
  <si>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</si>
  <si>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</si>
  <si>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</si>
  <si>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</si>
  <si>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</si>
  <si>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</si>
  <si>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</si>
  <si>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</si>
  <si>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</si>
  <si>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</si>
  <si>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</si>
  <si>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</si>
  <si>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</si>
  <si>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</si>
  <si>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</si>
  <si>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</si>
  <si>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</si>
  <si>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</si>
  <si>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</si>
  <si>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</si>
  <si>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</si>
  <si>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</si>
  <si>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</si>
  <si>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</si>
  <si>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</si>
  <si>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</si>
  <si>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</si>
  <si>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</si>
  <si>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</si>
  <si>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</si>
  <si>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</si>
  <si>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</si>
  <si>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</si>
  <si>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</si>
  <si>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</si>
  <si>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</si>
  <si>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</si>
  <si>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</si>
  <si>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</si>
  <si>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</si>
  <si>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</si>
  <si>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</si>
  <si>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</si>
  <si>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</si>
  <si>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</si>
  <si>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</si>
  <si>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</si>
  <si>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</si>
  <si>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</si>
  <si>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</si>
  <si>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</si>
  <si>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</si>
  <si>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</si>
  <si>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</si>
  <si>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</si>
  <si>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</si>
  <si>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</si>
  <si>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</si>
  <si>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</si>
  <si>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</si>
  <si>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</si>
  <si>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</si>
  <si>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</si>
  <si>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</si>
  <si>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</si>
  <si>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</si>
  <si>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</si>
  <si>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</si>
  <si>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</si>
  <si>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</si>
  <si>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</si>
  <si>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</si>
  <si>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</si>
  <si>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</si>
  <si>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</si>
  <si>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</si>
  <si>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</si>
  <si>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</si>
  <si>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</si>
  <si>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</si>
  <si>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</si>
  <si>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</si>
  <si>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</si>
  <si>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</si>
  <si>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</si>
  <si>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</si>
  <si>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</si>
  <si>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</si>
  <si>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</si>
  <si>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</si>
  <si>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</si>
  <si>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</si>
  <si>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</si>
  <si>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</si>
  <si>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</si>
  <si>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</si>
  <si>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</si>
  <si>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</si>
  <si>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</si>
  <si>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</si>
  <si>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</si>
  <si>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</si>
  <si>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</si>
  <si>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</si>
  <si>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</si>
  <si>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</si>
  <si>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</si>
  <si>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</si>
  <si>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</si>
  <si>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</si>
  <si>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</si>
  <si>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</si>
  <si>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</si>
  <si>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</si>
  <si>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</si>
  <si>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</si>
  <si>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</si>
  <si>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</si>
  <si>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</si>
  <si>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</si>
  <si>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</si>
  <si>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</si>
  <si>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</si>
  <si>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</si>
  <si>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</si>
  <si>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</si>
  <si>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</si>
  <si>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</si>
  <si>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</si>
  <si>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</si>
  <si>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</si>
  <si>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</si>
  <si>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</si>
  <si>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</si>
  <si>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</si>
  <si>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</si>
  <si>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</si>
  <si>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</si>
  <si>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</si>
  <si>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</si>
  <si>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</si>
  <si>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</si>
  <si>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</si>
  <si>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</si>
  <si>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</si>
  <si>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</si>
  <si>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</si>
  <si>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</si>
  <si>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</si>
  <si>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</si>
  <si>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</si>
  <si>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</si>
  <si>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</si>
  <si>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</si>
  <si>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</si>
  <si>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</si>
  <si>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</si>
  <si>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</si>
  <si>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</si>
  <si>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</si>
  <si>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</si>
  <si>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</si>
  <si>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</si>
  <si>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</si>
  <si>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</si>
  <si>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</si>
  <si>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</si>
  <si>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</si>
  <si>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</si>
  <si>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</si>
  <si>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</si>
  <si>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</si>
  <si>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</si>
  <si>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</si>
  <si>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</si>
  <si>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</si>
  <si>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</si>
  <si>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</si>
  <si>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</si>
  <si>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</si>
  <si>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</si>
  <si>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</si>
  <si>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</si>
  <si>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</si>
  <si>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</si>
  <si>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</si>
  <si>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</si>
  <si>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</si>
  <si>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</si>
  <si>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</si>
  <si>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</si>
  <si>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</si>
  <si>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</si>
  <si>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</si>
  <si>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</si>
  <si>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</si>
  <si>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</si>
  <si>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</si>
  <si>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</si>
  <si>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</si>
  <si>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</si>
  <si>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</si>
  <si>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</si>
  <si>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</si>
  <si>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</si>
  <si>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</si>
  <si>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</si>
  <si>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</si>
  <si>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</si>
  <si>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</si>
  <si>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</si>
  <si>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</si>
  <si>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</si>
  <si>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</si>
  <si>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</si>
  <si>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</si>
  <si>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</si>
  <si>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</si>
  <si>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</si>
  <si>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</si>
  <si>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</si>
  <si>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</si>
  <si>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</si>
  <si>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</si>
  <si>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</si>
  <si>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</si>
  <si>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</si>
  <si>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</si>
  <si>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</si>
  <si>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</si>
  <si>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</si>
  <si>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</si>
  <si>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</si>
  <si>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</si>
  <si>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</si>
  <si>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</si>
  <si>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</si>
  <si>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</si>
  <si>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</si>
  <si>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</si>
  <si>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</si>
  <si>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</si>
  <si>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</si>
  <si>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</si>
  <si>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</si>
  <si>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</si>
  <si>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</si>
  <si>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</si>
  <si>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</si>
  <si>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</si>
  <si>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</si>
  <si>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</si>
  <si>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</si>
  <si>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</si>
  <si>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</si>
  <si>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</si>
  <si>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</si>
  <si>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</si>
  <si>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</si>
  <si>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</si>
  <si>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</si>
  <si>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</si>
  <si>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</si>
  <si>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</si>
  <si>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</si>
  <si>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</si>
  <si>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</si>
  <si>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</si>
  <si>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</si>
  <si>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</si>
  <si>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</si>
  <si>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</si>
  <si>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</si>
  <si>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</si>
  <si>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</si>
  <si>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</si>
  <si>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</si>
  <si>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</si>
  <si>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</si>
  <si>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</si>
  <si>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</si>
  <si>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</si>
  <si>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</si>
  <si>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</si>
  <si>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</si>
  <si>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</si>
  <si>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</si>
  <si>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</si>
  <si>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</si>
  <si>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</si>
  <si>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</si>
  <si>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</si>
  <si>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</si>
  <si>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</si>
  <si>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</si>
  <si>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</si>
  <si>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</si>
  <si>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</si>
  <si>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</si>
  <si>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</si>
  <si>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</si>
  <si>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</si>
  <si>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</si>
  <si>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</si>
  <si>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</si>
  <si>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</si>
  <si>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</si>
  <si>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</si>
  <si>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</si>
  <si>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</si>
  <si>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</si>
  <si>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</si>
  <si>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</si>
  <si>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</si>
  <si>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</si>
  <si>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</si>
  <si>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</si>
  <si>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</si>
  <si>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</si>
  <si>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</si>
  <si>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</si>
  <si>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</si>
  <si>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</si>
  <si>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</si>
  <si>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</si>
  <si>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</si>
  <si>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</si>
  <si>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</si>
  <si>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</si>
  <si>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</si>
  <si>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</si>
  <si>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</si>
  <si>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</si>
  <si>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</si>
  <si>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</si>
  <si>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</si>
  <si>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</si>
  <si>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</si>
  <si>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</si>
  <si>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</si>
  <si>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</si>
  <si>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</si>
  <si>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</si>
  <si>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</si>
  <si>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</si>
  <si>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</si>
  <si>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</si>
  <si>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</si>
  <si>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</si>
  <si>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</si>
  <si>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</si>
  <si>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</si>
  <si>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</si>
  <si>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</si>
  <si>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</si>
  <si>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</si>
  <si>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</si>
  <si>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</si>
  <si>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</si>
  <si>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</si>
  <si>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</si>
  <si>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</si>
  <si>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</si>
  <si>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</si>
  <si>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</si>
  <si>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</si>
  <si>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</si>
  <si>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</si>
  <si>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</si>
  <si>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</si>
  <si>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</si>
  <si>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</si>
  <si>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</si>
  <si>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</si>
  <si>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</si>
  <si>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</si>
  <si>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</si>
  <si>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</si>
  <si>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</si>
  <si>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</si>
  <si>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</si>
  <si>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</si>
  <si>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</si>
  <si>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</si>
  <si>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</si>
  <si>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</si>
  <si>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</si>
  <si>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</si>
  <si>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</si>
  <si>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</si>
  <si>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</si>
  <si>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</si>
  <si>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</si>
  <si>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</si>
  <si>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</si>
  <si>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</si>
  <si>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</si>
  <si>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</si>
  <si>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</si>
  <si>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</si>
  <si>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</si>
  <si>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</si>
  <si>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</si>
  <si>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</si>
  <si>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</si>
  <si>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</si>
  <si>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</si>
  <si>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</si>
  <si>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</si>
  <si>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</si>
  <si>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</si>
  <si>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</si>
  <si>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</si>
  <si>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</si>
  <si>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</si>
  <si>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</si>
  <si>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</si>
  <si>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</si>
  <si>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</si>
  <si>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</si>
  <si>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</si>
  <si>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</si>
  <si>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</si>
  <si>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</si>
  <si>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</si>
  <si>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</si>
  <si>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</si>
  <si>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</si>
  <si>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</si>
  <si>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</si>
  <si>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</si>
  <si>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</si>
  <si>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</si>
  <si>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</si>
  <si>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</si>
  <si>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</si>
  <si>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</si>
  <si>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</si>
  <si>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</si>
  <si>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</si>
  <si>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</si>
  <si>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</si>
  <si>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</si>
  <si>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</si>
  <si>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</si>
  <si>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</si>
  <si>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</si>
  <si>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</si>
  <si>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</si>
  <si>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</si>
  <si>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</si>
  <si>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</si>
  <si>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</si>
  <si>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</si>
  <si>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</si>
  <si>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</si>
  <si>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</si>
  <si>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</si>
  <si>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</si>
  <si>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</si>
  <si>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</si>
  <si>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</si>
  <si>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</si>
  <si>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</si>
  <si>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</si>
  <si>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</si>
  <si>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</si>
  <si>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</si>
  <si>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</si>
  <si>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</si>
  <si>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</si>
  <si>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</si>
  <si>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</si>
  <si>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</si>
  <si>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</si>
  <si>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</si>
  <si>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</si>
  <si>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</si>
  <si>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</si>
  <si>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</si>
  <si>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</si>
  <si>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</si>
  <si>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</si>
  <si>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</si>
  <si>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</si>
  <si>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</si>
  <si>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</si>
  <si>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</si>
  <si>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</si>
  <si>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</si>
  <si>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</si>
  <si>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</si>
  <si>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</si>
  <si>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</si>
  <si>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</si>
  <si>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</si>
  <si>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</si>
  <si>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</si>
  <si>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</si>
  <si>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</si>
  <si>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</si>
  <si>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</si>
  <si>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</si>
  <si>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</si>
  <si>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</si>
  <si>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</si>
  <si>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</si>
  <si>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</si>
  <si>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</si>
  <si>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</si>
  <si>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</si>
  <si>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</si>
  <si>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</si>
  <si>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</si>
  <si>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</si>
  <si>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</si>
  <si>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</si>
  <si>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</si>
  <si>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</si>
  <si>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</si>
  <si>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</si>
  <si>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</si>
  <si>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</si>
  <si>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</si>
  <si>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</si>
  <si>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</si>
  <si>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</si>
  <si>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</si>
  <si>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</si>
  <si>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</si>
  <si>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</si>
  <si>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</si>
  <si>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</si>
  <si>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</si>
  <si>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</si>
  <si>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</si>
  <si>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</si>
  <si>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</si>
  <si>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</si>
  <si>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</si>
  <si>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</si>
  <si>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</si>
  <si>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</si>
  <si>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</si>
  <si>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</si>
  <si>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</si>
  <si>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</si>
  <si>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</si>
  <si>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</si>
  <si>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</si>
  <si>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</si>
  <si>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</si>
  <si>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</si>
  <si>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</si>
  <si>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</si>
  <si>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</si>
  <si>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</si>
  <si>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</si>
  <si>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</si>
  <si>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</si>
  <si>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</si>
  <si>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</si>
  <si>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</si>
  <si>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</si>
  <si>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</si>
  <si>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</si>
  <si>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</si>
  <si>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</si>
  <si>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</si>
  <si>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</si>
  <si>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</si>
  <si>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</si>
  <si>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</si>
  <si>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</si>
  <si>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</si>
  <si>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</si>
  <si>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</si>
  <si>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</si>
  <si>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</si>
  <si>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</si>
  <si>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</si>
  <si>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</si>
  <si>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</si>
  <si>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</si>
  <si>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</si>
  <si>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</si>
  <si>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</si>
  <si>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</si>
  <si>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</si>
  <si>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</si>
  <si>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</si>
  <si>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</si>
  <si>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</si>
  <si>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</si>
  <si>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</si>
  <si>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</si>
  <si>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</si>
  <si>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</si>
  <si>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</si>
  <si>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</si>
  <si>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</si>
  <si>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</si>
  <si>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</si>
  <si>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</si>
  <si>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</si>
  <si>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</si>
  <si>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</si>
  <si>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</si>
  <si>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</si>
  <si>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</si>
  <si>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</si>
  <si>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</si>
  <si>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</si>
  <si>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</si>
  <si>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</si>
  <si>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</si>
  <si>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</si>
  <si>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</si>
  <si>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</si>
  <si>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</si>
  <si>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</si>
  <si>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</si>
  <si>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</si>
  <si>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</si>
  <si>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</si>
  <si>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</si>
  <si>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</si>
  <si>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</si>
  <si>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</si>
  <si>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</si>
  <si>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</si>
  <si>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</si>
  <si>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</si>
  <si>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</si>
  <si>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</si>
  <si>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</si>
  <si>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</si>
  <si>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</si>
  <si>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</si>
  <si>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</si>
  <si>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</si>
  <si>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</si>
  <si>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</si>
  <si>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</si>
  <si>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</si>
  <si>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</si>
  <si>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</si>
  <si>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</si>
  <si>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</si>
  <si>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</si>
  <si>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</si>
  <si>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</si>
  <si>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</si>
  <si>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</si>
  <si>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</si>
  <si>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</si>
  <si>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</si>
  <si>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</si>
  <si>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</si>
  <si>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</si>
  <si>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</si>
  <si>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</si>
  <si>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</si>
  <si>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</si>
  <si>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</si>
  <si>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</si>
  <si>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</si>
  <si>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</si>
  <si>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</si>
  <si>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</si>
  <si>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</si>
  <si>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</si>
  <si>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</si>
  <si>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</si>
  <si>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</si>
  <si>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</si>
  <si>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</si>
  <si>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</si>
  <si>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</si>
  <si>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</si>
  <si>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</si>
  <si>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</si>
  <si>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</si>
  <si>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</si>
  <si>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</si>
  <si>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</si>
  <si>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</si>
  <si>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</si>
  <si>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</si>
  <si>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</si>
  <si>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</si>
  <si>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</si>
  <si>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</si>
  <si>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</si>
  <si>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</si>
  <si>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</si>
  <si>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</si>
  <si>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</si>
  <si>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</si>
  <si>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</si>
  <si>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</si>
  <si>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</si>
  <si>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</si>
  <si>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</si>
  <si>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</si>
  <si>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</si>
  <si>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</si>
  <si>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</si>
  <si>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</si>
  <si>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</si>
  <si>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</si>
  <si>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</si>
  <si>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</si>
  <si>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</si>
  <si>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</si>
  <si>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</si>
  <si>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</si>
  <si>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</si>
  <si>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</si>
  <si>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</si>
  <si>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</si>
  <si>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</si>
  <si>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</si>
  <si>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</si>
  <si>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</si>
  <si>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</si>
  <si>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</si>
  <si>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</si>
  <si>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</si>
  <si>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</si>
  <si>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</si>
  <si>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</si>
  <si>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</si>
  <si>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</si>
  <si>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</si>
  <si>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</si>
  <si>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</si>
  <si>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</si>
  <si>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</si>
  <si>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</si>
  <si>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</si>
  <si>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</si>
  <si>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</si>
  <si>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</si>
  <si>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</si>
  <si>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</si>
  <si>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</si>
  <si>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</si>
  <si>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</si>
  <si>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</si>
  <si>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</si>
  <si>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</si>
  <si>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</si>
  <si>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</si>
  <si>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</si>
  <si>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</si>
  <si>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</si>
  <si>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</si>
  <si>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</si>
  <si>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</si>
  <si>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</si>
  <si>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</si>
  <si>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</si>
  <si>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</si>
  <si>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</si>
  <si>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</si>
  <si>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</si>
  <si>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</si>
  <si>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</si>
  <si>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</si>
  <si>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</si>
  <si>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</si>
  <si>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</si>
  <si>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</si>
  <si>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</si>
  <si>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</si>
  <si>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</si>
  <si>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</si>
  <si>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</si>
  <si>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</si>
  <si>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</si>
  <si>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</si>
  <si>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</si>
  <si>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</si>
  <si>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</si>
  <si>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</si>
  <si>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</si>
  <si>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</si>
  <si>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</si>
  <si>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</si>
  <si>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</si>
  <si>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</si>
  <si>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</si>
  <si>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</si>
  <si>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</si>
  <si>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</si>
  <si>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</si>
  <si>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</si>
  <si>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</si>
  <si>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</si>
  <si>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</si>
  <si>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</si>
  <si>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</si>
  <si>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</si>
  <si>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</si>
  <si>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</si>
  <si>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</si>
  <si>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</si>
  <si>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</si>
  <si>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</si>
  <si>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</si>
  <si>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</si>
  <si>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</si>
  <si>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</si>
  <si>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</si>
  <si>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</si>
  <si>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</si>
  <si>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</si>
  <si>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</si>
  <si>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</si>
  <si>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</si>
  <si>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</si>
  <si>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</si>
  <si>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</si>
  <si>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</si>
  <si>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</si>
  <si>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</si>
  <si>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</si>
  <si>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</si>
  <si>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</si>
  <si>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</si>
  <si>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</si>
  <si>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</si>
  <si>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</si>
  <si>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</si>
  <si>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</si>
  <si>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</si>
  <si>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</si>
  <si>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</si>
  <si>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</si>
  <si>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</si>
  <si>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</si>
  <si>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</si>
  <si>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</si>
  <si>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</si>
  <si>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</si>
  <si>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</si>
  <si>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</si>
  <si>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</si>
  <si>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</si>
  <si>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</si>
  <si>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</si>
  <si>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</si>
  <si>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</si>
  <si>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</si>
  <si>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</si>
  <si>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</si>
  <si>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</si>
  <si>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</si>
  <si>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</si>
  <si>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</si>
  <si>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</si>
  <si>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</si>
  <si>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</si>
  <si>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</si>
  <si>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</si>
  <si>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</si>
  <si>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</si>
  <si>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</si>
  <si>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</si>
  <si>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</si>
  <si>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</si>
  <si>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</si>
  <si>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</si>
  <si>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</si>
  <si>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</si>
  <si>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</si>
  <si>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</si>
  <si>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</si>
  <si>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</si>
  <si>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</si>
  <si>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</si>
  <si>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</si>
  <si>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</si>
  <si>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</si>
  <si>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</si>
  <si>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</si>
  <si>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</si>
  <si>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</si>
  <si>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</si>
  <si>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</si>
  <si>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</si>
  <si>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</si>
  <si>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</si>
  <si>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</si>
  <si>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</si>
  <si>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</si>
  <si>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</si>
  <si>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</si>
  <si>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</si>
  <si>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</si>
  <si>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</si>
  <si>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</si>
  <si>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</si>
  <si>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</si>
  <si>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</si>
  <si>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</si>
  <si>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</si>
  <si>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</si>
  <si>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</si>
  <si>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</si>
  <si>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</si>
  <si>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</si>
  <si>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</si>
  <si>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</si>
  <si>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</si>
  <si>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</si>
  <si>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</si>
  <si>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</si>
  <si>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</si>
  <si>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</si>
  <si>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</si>
  <si>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</si>
  <si>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</si>
  <si>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</si>
  <si>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</si>
  <si>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</si>
  <si>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</si>
  <si>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</si>
  <si>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</si>
  <si>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</si>
  <si>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</si>
  <si>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</si>
  <si>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</si>
  <si>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</si>
  <si>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</si>
  <si>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</si>
  <si>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</si>
  <si>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</si>
  <si>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</si>
  <si>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</si>
  <si>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</si>
  <si>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</si>
  <si>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</si>
  <si>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</si>
  <si>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</si>
  <si>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</si>
  <si>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</si>
  <si>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</si>
  <si>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</si>
  <si>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</si>
  <si>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</si>
  <si>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</si>
  <si>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</si>
  <si>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</si>
  <si>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</si>
  <si>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</si>
  <si>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</si>
  <si>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</si>
  <si>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</si>
  <si>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</si>
  <si>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</si>
  <si>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</si>
  <si>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</si>
  <si>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</si>
  <si>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</si>
  <si>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</si>
  <si>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</si>
  <si>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</si>
  <si>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</si>
  <si>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</si>
  <si>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</si>
  <si>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</si>
  <si>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</si>
  <si>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</si>
  <si>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</si>
  <si>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</si>
  <si>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</si>
  <si>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</si>
  <si>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</si>
  <si>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</si>
  <si>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</si>
  <si>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</si>
  <si>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</si>
  <si>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</si>
  <si>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</si>
  <si>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</si>
  <si>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</si>
  <si>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</si>
  <si>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</si>
  <si>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</si>
  <si>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</si>
  <si>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</si>
  <si>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</si>
  <si>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</si>
  <si>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</si>
  <si>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</si>
  <si>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</si>
  <si>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</si>
  <si>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</si>
  <si>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</si>
  <si>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</si>
  <si>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</si>
  <si>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</si>
  <si>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</si>
  <si>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</si>
  <si>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</si>
  <si>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</si>
  <si>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</si>
  <si>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</si>
  <si>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</si>
  <si>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</si>
  <si>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</si>
  <si>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</si>
  <si>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</si>
  <si>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</si>
  <si>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</si>
  <si>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</si>
  <si>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</si>
  <si>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</si>
  <si>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</si>
  <si>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</si>
  <si>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</si>
  <si>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</si>
  <si>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</si>
  <si>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</si>
  <si>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</si>
  <si>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</si>
  <si>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</si>
  <si>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</si>
  <si>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</si>
  <si>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</si>
  <si>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</si>
  <si>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</si>
  <si>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</si>
  <si>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</si>
  <si>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</si>
  <si>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</si>
  <si>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</si>
  <si>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</si>
  <si>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</si>
  <si>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</si>
  <si>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</si>
  <si>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</si>
  <si>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</si>
  <si>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</si>
  <si>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</si>
  <si>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</si>
  <si>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</si>
  <si>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</si>
  <si>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</si>
  <si>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</si>
  <si>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</si>
  <si>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</si>
  <si>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</si>
  <si>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</si>
  <si>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</si>
  <si>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</si>
  <si>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</si>
  <si>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</si>
  <si>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</si>
  <si>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</si>
  <si>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</si>
  <si>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</si>
  <si>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</si>
  <si>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</si>
  <si>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</si>
  <si>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</si>
  <si>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</si>
  <si>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</si>
  <si>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</si>
  <si>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</si>
  <si>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</si>
  <si>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</si>
  <si>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</si>
  <si>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</si>
  <si>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</si>
  <si>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</si>
  <si>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</si>
  <si>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</si>
  <si>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</si>
  <si>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</si>
  <si>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</si>
  <si>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</si>
  <si>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</si>
  <si>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</si>
  <si>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</si>
  <si>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</si>
  <si>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</si>
  <si>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</si>
  <si>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</si>
  <si>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</si>
  <si>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</si>
  <si>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</si>
  <si>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</si>
  <si>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</si>
  <si>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</si>
  <si>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</si>
  <si>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</si>
  <si>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</si>
  <si>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</si>
  <si>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</si>
  <si>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</si>
  <si>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</si>
  <si>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</si>
  <si>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</si>
  <si>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</si>
  <si>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</si>
  <si>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</si>
  <si>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</si>
  <si>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</si>
  <si>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</si>
  <si>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</si>
  <si>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</si>
  <si>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</si>
  <si>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</si>
  <si>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</si>
  <si>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</si>
  <si>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</si>
  <si>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</si>
  <si>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</si>
  <si>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</si>
  <si>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</si>
  <si>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</si>
  <si>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</si>
  <si>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</si>
  <si>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</si>
  <si>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</si>
  <si>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</si>
  <si>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</si>
  <si>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</si>
  <si>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</si>
  <si>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</si>
  <si>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</si>
  <si>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</si>
  <si>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</si>
  <si>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</si>
  <si>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</si>
  <si>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</si>
  <si>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</si>
  <si>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</si>
  <si>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</si>
  <si>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</si>
  <si>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</si>
  <si>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</si>
  <si>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</si>
  <si>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</si>
  <si>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</si>
  <si>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</si>
  <si>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</si>
  <si>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</si>
  <si>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</si>
  <si>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</si>
  <si>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</si>
  <si>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</si>
  <si>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</si>
  <si>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</si>
  <si>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</si>
  <si>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</si>
  <si>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</si>
  <si>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</si>
  <si>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</si>
  <si>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</si>
  <si>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</si>
  <si>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</si>
  <si>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</si>
  <si>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</si>
  <si>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</si>
  <si>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</si>
  <si>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</si>
  <si>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</si>
  <si>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</si>
  <si>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</si>
  <si>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</si>
  <si>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</si>
  <si>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</si>
  <si>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</si>
  <si>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</si>
  <si>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</si>
  <si>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</si>
  <si>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</si>
  <si>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</si>
  <si>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</si>
  <si>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</si>
  <si>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</si>
  <si>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</si>
  <si>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</si>
  <si>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</si>
  <si>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</si>
  <si>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</si>
  <si>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</si>
  <si>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</si>
  <si>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</si>
  <si>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</si>
  <si>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</si>
  <si>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</si>
  <si>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</si>
  <si>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</si>
  <si>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</si>
  <si>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</si>
  <si>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</si>
  <si>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</si>
  <si>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</si>
  <si>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</si>
  <si>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</si>
  <si>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</si>
  <si>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</si>
  <si>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</si>
  <si>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</si>
  <si>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</si>
  <si>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</si>
  <si>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</si>
  <si>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</si>
  <si>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</si>
  <si>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</si>
  <si>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</si>
  <si>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</si>
  <si>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</si>
  <si>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</si>
  <si>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</si>
  <si>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</si>
  <si>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</si>
  <si>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</si>
  <si>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</si>
  <si>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</si>
  <si>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</si>
  <si>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</si>
  <si>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</si>
  <si>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</si>
  <si>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</si>
  <si>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</si>
  <si>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</si>
  <si>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</si>
  <si>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</si>
  <si>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</si>
  <si>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</si>
  <si>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</si>
  <si>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</si>
  <si>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</si>
  <si>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</si>
  <si>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</si>
  <si>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</si>
  <si>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</si>
  <si>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</si>
  <si>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</si>
  <si>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</si>
  <si>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</si>
  <si>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</si>
  <si>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</si>
  <si>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</si>
  <si>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</si>
  <si>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</si>
  <si>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</si>
  <si>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</si>
  <si>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</si>
  <si>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</si>
  <si>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</si>
  <si>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</si>
  <si>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</si>
  <si>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</si>
  <si>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</si>
  <si>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</si>
  <si>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</si>
  <si>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</si>
  <si>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</si>
  <si>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</si>
  <si>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</si>
  <si>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</si>
  <si>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</si>
  <si>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</si>
  <si>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</si>
  <si>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</si>
  <si>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</si>
  <si>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</si>
  <si>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</si>
  <si>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</si>
  <si>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</si>
  <si>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</si>
  <si>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</si>
  <si>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</si>
  <si>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</si>
  <si>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</si>
  <si>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</si>
  <si>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</si>
  <si>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</si>
  <si>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</si>
  <si>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</si>
  <si>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</si>
  <si>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</si>
  <si>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</si>
  <si>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</si>
  <si>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</si>
  <si>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</si>
  <si>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</si>
  <si>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</si>
  <si>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</si>
  <si>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</si>
  <si>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</si>
  <si>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</si>
  <si>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</si>
  <si>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</si>
  <si>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</si>
  <si>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</si>
  <si>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</si>
  <si>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</si>
  <si>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</si>
  <si>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</si>
  <si>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</si>
  <si>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</si>
  <si>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</si>
  <si>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</si>
  <si>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</si>
  <si>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</si>
  <si>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</si>
  <si>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</si>
  <si>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</si>
  <si>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</si>
  <si>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</si>
  <si>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</si>
  <si>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</si>
  <si>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</si>
  <si>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</si>
  <si>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</si>
  <si>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</si>
  <si>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</si>
  <si>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</si>
  <si>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</si>
  <si>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</si>
  <si>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</si>
  <si>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</si>
  <si>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</si>
  <si>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</si>
  <si>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</si>
  <si>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</si>
  <si>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</si>
  <si>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</si>
  <si>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</si>
  <si>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</si>
  <si>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</si>
  <si>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</si>
  <si>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</si>
  <si>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</si>
  <si>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</si>
  <si>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</si>
  <si>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</si>
  <si>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</si>
  <si>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</si>
  <si>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</si>
  <si>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</si>
  <si>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</si>
  <si>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</si>
  <si>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</si>
  <si>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</si>
  <si>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</si>
  <si>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</si>
  <si>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</si>
  <si>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</si>
  <si>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</si>
  <si>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</si>
  <si>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</si>
  <si>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</si>
  <si>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</si>
  <si>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</si>
  <si>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</si>
  <si>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</si>
  <si>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</si>
  <si>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</si>
  <si>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</si>
  <si>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</si>
  <si>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</si>
  <si>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</si>
  <si>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</si>
  <si>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</si>
  <si>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</si>
  <si>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</si>
  <si>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</si>
  <si>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</si>
  <si>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</si>
  <si>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</si>
  <si>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</si>
  <si>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</si>
  <si>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</si>
  <si>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</si>
  <si>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</si>
  <si>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</si>
  <si>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</si>
  <si>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</si>
  <si>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</si>
  <si>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</si>
  <si>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</si>
  <si>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</si>
  <si>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</si>
  <si>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</si>
  <si>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</si>
  <si>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</si>
  <si>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</si>
  <si>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</si>
  <si>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</si>
  <si>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</si>
  <si>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</si>
  <si>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</si>
  <si>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</si>
  <si>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</si>
  <si>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</si>
  <si>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</si>
  <si>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</si>
  <si>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</si>
  <si>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</si>
  <si>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</si>
  <si>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</si>
  <si>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</si>
  <si>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</si>
  <si>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</si>
  <si>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</si>
  <si>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</si>
  <si>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</si>
  <si>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</si>
  <si>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</si>
  <si>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</si>
  <si>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</si>
  <si>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</si>
  <si>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</si>
  <si>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</si>
  <si>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</si>
  <si>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</si>
  <si>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</si>
  <si>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</si>
  <si>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</si>
  <si>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</si>
  <si>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</si>
  <si>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</si>
  <si>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</si>
  <si>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</si>
  <si>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</si>
  <si>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</si>
  <si>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</si>
  <si>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</si>
  <si>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</si>
  <si>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</si>
  <si>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</si>
  <si>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</si>
  <si>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</si>
  <si>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</si>
  <si>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</si>
  <si>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</si>
  <si>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</si>
  <si>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</si>
  <si>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</si>
  <si>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</si>
  <si>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</si>
  <si>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</si>
  <si>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</si>
  <si>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</si>
  <si>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</si>
  <si>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</si>
  <si>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</si>
  <si>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</si>
  <si>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</si>
  <si>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</si>
  <si>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</si>
  <si>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</si>
  <si>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</si>
  <si>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</si>
  <si>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</si>
  <si>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</si>
  <si>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</si>
  <si>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</si>
  <si>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</si>
  <si>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</si>
  <si>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</si>
  <si>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</si>
  <si>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</si>
  <si>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</si>
  <si>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</si>
  <si>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</si>
  <si>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</si>
  <si>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</si>
  <si>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</si>
  <si>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</si>
  <si>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</si>
  <si>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</si>
  <si>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</si>
  <si>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</si>
  <si>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</si>
  <si>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</si>
  <si>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</si>
  <si>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</si>
  <si>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</si>
  <si>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</si>
  <si>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</si>
  <si>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</si>
  <si>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</si>
  <si>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</si>
  <si>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</si>
  <si>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</si>
  <si>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</si>
  <si>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</si>
  <si>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</si>
  <si>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</si>
  <si>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</si>
  <si>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</si>
  <si>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</si>
  <si>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</si>
  <si>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</si>
  <si>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</si>
  <si>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</si>
  <si>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</si>
  <si>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</si>
  <si>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</si>
  <si>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</si>
  <si>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</si>
  <si>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</si>
  <si>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</si>
  <si>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</si>
  <si>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</si>
  <si>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</si>
  <si>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</si>
  <si>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</si>
  <si>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</si>
  <si>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</si>
  <si>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</si>
  <si>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</si>
  <si>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</si>
  <si>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</si>
  <si>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</si>
  <si>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</si>
  <si>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</si>
  <si>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</si>
  <si>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</si>
  <si>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</si>
  <si>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</si>
  <si>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</si>
  <si>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</si>
  <si>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</si>
  <si>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</si>
  <si>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</si>
  <si>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</si>
  <si>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</si>
  <si>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</si>
  <si>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</si>
  <si>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</si>
  <si>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</si>
  <si>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</si>
  <si>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</si>
  <si>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</si>
  <si>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</si>
  <si>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</si>
  <si>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</si>
  <si>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</si>
  <si>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</si>
  <si>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</si>
  <si>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</si>
  <si>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</si>
  <si>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</si>
  <si>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</si>
  <si>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</si>
  <si>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</si>
  <si>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</si>
  <si>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</si>
  <si>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</si>
  <si>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</si>
  <si>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</si>
  <si>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</si>
  <si>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</si>
  <si>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</si>
  <si>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</si>
  <si>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</si>
  <si>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</si>
  <si>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</si>
  <si>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</si>
  <si>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</si>
  <si>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</si>
  <si>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</si>
  <si>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</si>
  <si>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</si>
  <si>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</si>
  <si>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</si>
  <si>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</si>
  <si>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</si>
  <si>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</si>
  <si>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</si>
  <si>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</si>
  <si>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</si>
  <si>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</si>
  <si>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</si>
  <si>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</si>
  <si>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</si>
  <si>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</si>
  <si>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</si>
  <si>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</si>
  <si>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</si>
  <si>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</si>
  <si>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</si>
  <si>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</si>
  <si>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</si>
  <si>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</si>
  <si>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</si>
  <si>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</si>
  <si>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</si>
  <si>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</si>
  <si>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</si>
  <si>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</si>
  <si>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</si>
  <si>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</si>
  <si>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</si>
  <si>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</si>
  <si>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</si>
  <si>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</si>
  <si>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</si>
  <si>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</si>
  <si>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</si>
  <si>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</si>
  <si>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</si>
  <si>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</si>
  <si>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</si>
  <si>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</si>
  <si>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</si>
  <si>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</si>
  <si>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</si>
  <si>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</si>
  <si>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</si>
  <si>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</si>
  <si>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</si>
  <si>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</si>
  <si>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</si>
  <si>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</si>
  <si>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</si>
  <si>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</si>
  <si>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</si>
  <si>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</si>
  <si>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</si>
  <si>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</si>
  <si>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</si>
  <si>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</si>
  <si>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</si>
  <si>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</si>
  <si>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</si>
  <si>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</si>
  <si>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</si>
  <si>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</si>
  <si>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</si>
  <si>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</si>
  <si>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</si>
  <si>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</si>
  <si>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</si>
  <si>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</si>
  <si>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</si>
  <si>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</si>
  <si>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</si>
  <si>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</si>
  <si>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</si>
  <si>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</si>
  <si>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</si>
  <si>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</si>
  <si>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</si>
  <si>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</si>
  <si>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</si>
  <si>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</si>
  <si>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</si>
  <si>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</si>
  <si>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</si>
  <si>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</si>
  <si>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</si>
  <si>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</si>
  <si>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</si>
  <si>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</si>
  <si>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</si>
  <si>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</si>
  <si>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</si>
  <si>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</si>
  <si>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</si>
  <si>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</si>
  <si>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</si>
  <si>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</si>
  <si>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</si>
  <si>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</si>
  <si>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</si>
  <si>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</si>
  <si>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</si>
  <si>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</si>
  <si>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</si>
  <si>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</si>
  <si>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</si>
  <si>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</si>
  <si>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</si>
  <si>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</si>
  <si>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</si>
  <si>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</si>
  <si>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</si>
  <si>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</si>
  <si>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</si>
  <si>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</si>
  <si>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</si>
  <si>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</si>
  <si>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</si>
  <si>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</si>
  <si>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</si>
  <si>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</si>
  <si>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</si>
  <si>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</si>
  <si>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</si>
  <si>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</si>
  <si>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</si>
  <si>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</si>
  <si>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</si>
  <si>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</si>
  <si>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</si>
  <si>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</si>
  <si>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</si>
  <si>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</si>
  <si>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</si>
  <si>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</si>
  <si>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</si>
  <si>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</si>
  <si>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</si>
  <si>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</si>
  <si>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</si>
  <si>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</si>
  <si>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</si>
  <si>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</si>
  <si>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</si>
  <si>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</si>
  <si>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</si>
  <si>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</si>
  <si>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</si>
  <si>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</si>
  <si>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</si>
  <si>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</si>
  <si>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</si>
  <si>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</si>
  <si>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</si>
  <si>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</si>
  <si>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</si>
  <si>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</si>
  <si>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</si>
  <si>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</si>
  <si>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</si>
  <si>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</si>
  <si>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</si>
  <si>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</si>
  <si>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</si>
  <si>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</si>
  <si>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</si>
  <si>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</si>
  <si>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</si>
  <si>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</si>
  <si>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</si>
  <si>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</si>
  <si>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</si>
  <si>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</si>
  <si>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</si>
  <si>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</si>
  <si>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</si>
  <si>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</si>
  <si>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</si>
  <si>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</si>
  <si>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</si>
  <si>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</si>
  <si>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</si>
  <si>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</si>
  <si>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</si>
  <si>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</si>
  <si>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</si>
  <si>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</si>
  <si>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</si>
  <si>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</si>
  <si>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</si>
  <si>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</si>
  <si>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</si>
  <si>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</si>
  <si>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</si>
  <si>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</si>
  <si>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</si>
  <si>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</si>
  <si>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</si>
  <si>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</si>
  <si>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</si>
  <si>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</si>
  <si>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</si>
  <si>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</si>
  <si>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</si>
  <si>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</si>
  <si>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</si>
  <si>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</si>
  <si>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</si>
  <si>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</si>
  <si>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</si>
  <si>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</si>
  <si>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</si>
  <si>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</si>
  <si>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</si>
  <si>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</si>
  <si>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</si>
  <si>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</si>
  <si>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</si>
  <si>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</si>
  <si>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</si>
  <si>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</si>
  <si>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</si>
  <si>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</si>
  <si>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</si>
  <si>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</si>
  <si>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</si>
  <si>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</si>
  <si>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</si>
  <si>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</si>
  <si>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</si>
  <si>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</si>
  <si>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</si>
  <si>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</si>
  <si>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</si>
  <si>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</si>
  <si>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</si>
  <si>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</si>
  <si>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</si>
  <si>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</si>
  <si>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</si>
  <si>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</si>
  <si>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</si>
  <si>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</si>
  <si>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</si>
  <si>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</si>
  <si>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</si>
  <si>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</si>
  <si>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</si>
  <si>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</si>
  <si>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</si>
  <si>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</si>
  <si>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</si>
  <si>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</si>
  <si>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</si>
  <si>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</si>
  <si>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</si>
  <si>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</si>
  <si>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</si>
  <si>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</si>
  <si>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</si>
  <si>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</si>
  <si>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</si>
  <si>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</si>
  <si>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</si>
  <si>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</si>
  <si>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</si>
  <si>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</si>
  <si>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</si>
  <si>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</si>
  <si>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</si>
  <si>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</si>
  <si>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</si>
  <si>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</si>
  <si>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</si>
  <si>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</si>
  <si>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</si>
  <si>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</si>
  <si>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</si>
  <si>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</si>
  <si>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</si>
  <si>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</si>
  <si>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</si>
  <si>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</si>
  <si>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</si>
  <si>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</si>
  <si>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</si>
  <si>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</si>
  <si>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</si>
  <si>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</si>
  <si>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</si>
  <si>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</si>
  <si>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</si>
  <si>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</si>
  <si>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</si>
  <si>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</si>
  <si>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</si>
  <si>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</si>
  <si>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</si>
  <si>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</si>
  <si>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</si>
  <si>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</si>
  <si>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</si>
  <si>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</si>
  <si>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</si>
  <si>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</si>
  <si>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</si>
  <si>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</si>
  <si>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</si>
  <si>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</si>
  <si>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</si>
  <si>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</si>
  <si>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</si>
  <si>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</si>
  <si>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</si>
  <si>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</si>
  <si>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</si>
  <si>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</si>
  <si>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</si>
  <si>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</si>
  <si>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</si>
  <si>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</si>
  <si>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</si>
  <si>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</si>
  <si>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</si>
  <si>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</si>
  <si>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</si>
  <si>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</si>
  <si>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</si>
  <si>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</si>
  <si>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</si>
  <si>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</si>
  <si>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</si>
  <si>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</si>
  <si>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</si>
  <si>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</si>
  <si>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</si>
  <si>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</si>
  <si>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</si>
  <si>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</si>
  <si>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</si>
  <si>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</si>
  <si>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</si>
  <si>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</si>
  <si>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</si>
  <si>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</si>
  <si>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</si>
  <si>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</si>
  <si>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</si>
  <si>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</si>
  <si>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</si>
  <si>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</si>
  <si>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</si>
  <si>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</si>
  <si>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</si>
  <si>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</si>
  <si>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</si>
  <si>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</si>
  <si>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</si>
  <si>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</si>
  <si>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</si>
  <si>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</si>
  <si>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</si>
  <si>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</si>
  <si>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</si>
  <si>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</si>
  <si>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</si>
  <si>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</si>
  <si>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</si>
  <si>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</si>
  <si>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</si>
  <si>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</si>
  <si>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</si>
  <si>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</si>
  <si>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</si>
  <si>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</si>
  <si>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</si>
  <si>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</si>
  <si>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</si>
  <si>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</si>
  <si>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</si>
  <si>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</si>
  <si>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</si>
  <si>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</si>
  <si>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</si>
  <si>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</si>
  <si>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</si>
  <si>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</si>
  <si>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</si>
  <si>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</si>
  <si>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</si>
  <si>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</si>
  <si>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</si>
  <si>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</si>
  <si>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</si>
  <si>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</si>
  <si>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</si>
  <si>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</si>
  <si>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</si>
  <si>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</si>
  <si>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</si>
  <si>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</si>
  <si>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</si>
  <si>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</si>
  <si>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</si>
  <si>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</si>
  <si>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</si>
  <si>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</si>
  <si>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</si>
  <si>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</si>
  <si>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</si>
  <si>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</si>
  <si>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</si>
  <si>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</si>
  <si>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</si>
  <si>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</si>
  <si>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</si>
  <si>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</si>
  <si>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</si>
  <si>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</si>
  <si>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</si>
  <si>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</si>
  <si>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</si>
  <si>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</si>
  <si>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</si>
  <si>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</si>
  <si>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</si>
  <si>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</si>
  <si>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</si>
  <si>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</si>
  <si>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</si>
  <si>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</si>
  <si>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</si>
  <si>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</si>
  <si>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</si>
  <si>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</si>
  <si>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</si>
  <si>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</si>
  <si>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</si>
  <si>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</si>
  <si>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</si>
  <si>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</si>
  <si>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</si>
  <si>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</si>
  <si>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</si>
  <si>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</si>
  <si>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</si>
  <si>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</si>
  <si>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</si>
  <si>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</si>
  <si>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</si>
  <si>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</si>
  <si>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</si>
  <si>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</si>
  <si>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</si>
  <si>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</si>
  <si>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</si>
  <si>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</si>
  <si>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</si>
  <si>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</si>
  <si>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</si>
  <si>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</si>
  <si>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</si>
  <si>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</si>
  <si>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</si>
  <si>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</si>
  <si>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</si>
  <si>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</si>
  <si>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</si>
  <si>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</si>
  <si>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</si>
  <si>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</si>
  <si>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</si>
  <si>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</si>
  <si>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</si>
  <si>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</si>
  <si>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</si>
  <si>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</si>
  <si>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</si>
  <si>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</si>
  <si>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</si>
  <si>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</si>
  <si>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</si>
  <si>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</si>
  <si>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</si>
  <si>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</si>
  <si>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</si>
  <si>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</si>
  <si>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</si>
  <si>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</si>
  <si>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</si>
  <si>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</si>
  <si>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</si>
  <si>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</si>
  <si>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</si>
  <si>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</si>
  <si>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</si>
  <si>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</si>
  <si>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</si>
  <si>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</si>
  <si>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</si>
  <si>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</si>
  <si>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</si>
  <si>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</si>
  <si>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</si>
  <si>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</si>
  <si>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</si>
  <si>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</si>
  <si>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</si>
  <si>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</si>
  <si>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</si>
  <si>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</si>
  <si>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</si>
  <si>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</si>
  <si>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</si>
  <si>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</si>
  <si>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</si>
  <si>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</si>
  <si>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</si>
  <si>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</si>
  <si>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</si>
  <si>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</si>
  <si>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</si>
  <si>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</si>
  <si>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</si>
  <si>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</si>
  <si>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</si>
  <si>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</si>
  <si>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</si>
  <si>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</si>
  <si>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</si>
  <si>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</si>
  <si>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</si>
  <si>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</si>
  <si>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</si>
  <si>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</si>
  <si>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</si>
  <si>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</si>
  <si>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</si>
  <si>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</si>
  <si>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</si>
  <si>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</si>
  <si>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</si>
  <si>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</si>
  <si>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</si>
  <si>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</si>
  <si>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</si>
  <si>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</si>
  <si>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</si>
  <si>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</si>
  <si>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</si>
  <si>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</si>
  <si>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</si>
  <si>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</si>
  <si>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</si>
  <si>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</si>
  <si>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</si>
  <si>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</si>
  <si>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</si>
  <si>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</si>
  <si>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</si>
  <si>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</si>
  <si>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</si>
  <si>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</si>
  <si>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</si>
  <si>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</si>
  <si>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</si>
  <si>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</si>
  <si>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</si>
  <si>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</si>
  <si>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</si>
  <si>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</si>
  <si>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</si>
  <si>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</si>
  <si>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</si>
  <si>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</si>
  <si>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</si>
  <si>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</si>
  <si>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</si>
  <si>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</si>
  <si>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</si>
  <si>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</si>
  <si>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</si>
  <si>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</si>
  <si>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</si>
  <si>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</si>
  <si>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</si>
  <si>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</si>
  <si>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</si>
  <si>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</si>
  <si>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</si>
  <si>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</si>
  <si>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</si>
  <si>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</si>
  <si>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</si>
  <si>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</si>
  <si>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</si>
  <si>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</si>
  <si>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</si>
  <si>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</si>
  <si>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</si>
  <si>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</si>
  <si>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</si>
  <si>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</si>
  <si>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</si>
  <si>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</si>
  <si>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</si>
  <si>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</si>
  <si>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</si>
  <si>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</si>
  <si>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</si>
  <si>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</si>
  <si>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</si>
  <si>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</si>
  <si>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</si>
  <si>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</si>
  <si>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</si>
  <si>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</si>
  <si>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</si>
  <si>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</si>
  <si>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</si>
  <si>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</si>
  <si>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</si>
  <si>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</si>
  <si>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</si>
  <si>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</si>
  <si>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</si>
  <si>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</si>
  <si>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</si>
  <si>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</si>
  <si>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</si>
  <si>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</si>
  <si>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</si>
  <si>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</si>
  <si>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</si>
  <si>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</si>
  <si>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</si>
  <si>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</si>
  <si>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</si>
  <si>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</si>
  <si>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</si>
  <si>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</si>
  <si>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</si>
  <si>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</si>
  <si>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</si>
  <si>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</si>
  <si>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</si>
  <si>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</si>
  <si>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</si>
  <si>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</si>
  <si>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</si>
  <si>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</si>
  <si>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</si>
  <si>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</si>
  <si>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</si>
  <si>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</si>
  <si>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</si>
  <si>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</si>
  <si>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</si>
  <si>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</si>
  <si>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</si>
  <si>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</si>
  <si>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</si>
  <si>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</si>
  <si>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</si>
  <si>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</si>
  <si>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</si>
  <si>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</si>
  <si>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</si>
  <si>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</si>
  <si>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</si>
  <si>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</si>
  <si>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</si>
  <si>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</si>
  <si>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</si>
  <si>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</si>
  <si>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</si>
  <si>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</si>
  <si>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</si>
  <si>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</si>
  <si>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</si>
  <si>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</si>
  <si>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</si>
  <si>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</si>
  <si>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</si>
  <si>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</si>
  <si>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</si>
  <si>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</si>
  <si>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</si>
  <si>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</si>
  <si>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</si>
  <si>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</si>
  <si>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</si>
  <si>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</si>
  <si>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</si>
  <si>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</si>
  <si>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</si>
  <si>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</si>
  <si>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</si>
  <si>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</si>
  <si>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</si>
  <si>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</si>
  <si>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</si>
  <si>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</si>
  <si>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</si>
  <si>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</si>
  <si>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</si>
  <si>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</si>
  <si>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</si>
  <si>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</si>
  <si>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</si>
  <si>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</si>
  <si>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</si>
  <si>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</si>
  <si>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</si>
  <si>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</si>
  <si>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</si>
  <si>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</si>
  <si>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</si>
  <si>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</si>
  <si>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</si>
  <si>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</si>
  <si>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</si>
  <si>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</si>
  <si>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</si>
  <si>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</si>
  <si>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</si>
  <si>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</si>
  <si>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</si>
  <si>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</si>
  <si>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</si>
  <si>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</si>
  <si>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</si>
  <si>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</si>
  <si>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</si>
  <si>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</si>
  <si>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</si>
  <si>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</si>
  <si>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</si>
  <si>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</si>
  <si>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</si>
  <si>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</si>
  <si>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</si>
  <si>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</si>
  <si>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</si>
  <si>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</si>
  <si>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</si>
  <si>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</si>
  <si>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</si>
  <si>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</si>
  <si>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</si>
  <si>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</si>
  <si>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</si>
  <si>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</si>
  <si>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</si>
  <si>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</si>
  <si>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</si>
  <si>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</si>
  <si>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</si>
  <si>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</si>
  <si>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</si>
  <si>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</si>
  <si>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</si>
  <si>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</si>
  <si>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</si>
  <si>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</si>
  <si>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</si>
  <si>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</si>
  <si>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</si>
  <si>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</si>
  <si>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</si>
  <si>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</si>
  <si>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</si>
  <si>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</si>
  <si>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</si>
  <si>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</si>
  <si>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</si>
  <si>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</si>
  <si>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</si>
  <si>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</si>
  <si>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</si>
  <si>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</si>
  <si>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</si>
  <si>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</si>
  <si>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</si>
  <si>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</si>
  <si>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</si>
  <si>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</si>
  <si>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</si>
  <si>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</si>
  <si>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</si>
  <si>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</si>
  <si>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</si>
  <si>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</si>
  <si>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</si>
  <si>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</si>
  <si>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</si>
  <si>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</si>
  <si>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</si>
  <si>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</si>
  <si>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</si>
  <si>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</si>
  <si>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</si>
  <si>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</si>
  <si>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</si>
  <si>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</si>
  <si>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</si>
  <si>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</si>
  <si>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</si>
  <si>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</si>
  <si>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</si>
  <si>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</si>
  <si>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</si>
  <si>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</si>
  <si>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</si>
  <si>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</si>
  <si>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</si>
  <si>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</si>
  <si>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</si>
  <si>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</si>
  <si>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</si>
  <si>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</si>
  <si>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</si>
  <si>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</si>
  <si>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</si>
  <si>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</si>
  <si>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</si>
  <si>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</si>
  <si>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</si>
  <si>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</si>
  <si>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</si>
  <si>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</si>
  <si>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</si>
  <si>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</si>
  <si>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</si>
  <si>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</si>
  <si>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</si>
  <si>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</si>
  <si>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</si>
  <si>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</si>
  <si>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</si>
  <si>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</si>
  <si>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</si>
  <si>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</si>
  <si>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</si>
  <si>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</si>
  <si>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</si>
  <si>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</si>
  <si>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</si>
  <si>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</si>
  <si>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</si>
  <si>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</si>
  <si>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</si>
  <si>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</si>
  <si>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</si>
  <si>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</si>
  <si>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</si>
  <si>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</si>
  <si>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</si>
  <si>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</si>
  <si>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</si>
  <si>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</si>
  <si>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</si>
  <si>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</si>
  <si>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</si>
  <si>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</si>
  <si>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</si>
  <si>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</si>
  <si>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</si>
  <si>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</si>
  <si>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</si>
  <si>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</si>
  <si>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</si>
  <si>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</si>
  <si>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</si>
  <si>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</si>
  <si>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</si>
  <si>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</si>
  <si>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</si>
  <si>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</si>
  <si>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</si>
  <si>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</si>
  <si>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</si>
  <si>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</si>
  <si>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</si>
  <si>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</si>
  <si>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</si>
  <si>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</si>
  <si>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</si>
  <si>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</si>
  <si>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</si>
  <si>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</si>
  <si>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</si>
  <si>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</si>
  <si>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</si>
  <si>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</si>
  <si>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</si>
  <si>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</si>
  <si>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</si>
  <si>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</si>
  <si>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</si>
  <si>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</si>
  <si>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</si>
  <si>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</si>
  <si>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</si>
  <si>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</si>
  <si>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</si>
  <si>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</si>
  <si>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</si>
  <si>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</si>
  <si>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</si>
  <si>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</si>
  <si>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</si>
  <si>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</si>
  <si>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</si>
  <si>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</si>
  <si>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</si>
  <si>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</si>
  <si>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</si>
  <si>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</si>
  <si>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</si>
  <si>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</si>
  <si>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</si>
  <si>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</si>
  <si>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</si>
  <si>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</si>
  <si>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</si>
  <si>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</si>
  <si>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</si>
  <si>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</si>
  <si>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</si>
  <si>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</si>
  <si>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</si>
  <si>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</si>
  <si>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</si>
  <si>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</si>
  <si>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</si>
  <si>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</si>
  <si>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</si>
  <si>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</si>
  <si>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</si>
  <si>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</si>
  <si>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</si>
  <si>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</si>
  <si>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</si>
  <si>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</si>
  <si>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</si>
  <si>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</si>
  <si>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</si>
  <si>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</si>
  <si>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</si>
  <si>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</si>
  <si>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</si>
  <si>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</si>
  <si>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</si>
  <si>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</si>
  <si>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</si>
  <si>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</si>
  <si>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</si>
  <si>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</si>
  <si>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</si>
  <si>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</si>
  <si>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</si>
  <si>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</si>
  <si>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</si>
  <si>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</si>
  <si>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</si>
  <si>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</si>
  <si>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</si>
  <si>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</si>
  <si>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</si>
  <si>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</si>
  <si>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</si>
  <si>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</si>
  <si>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</si>
  <si>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</si>
  <si>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</si>
  <si>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</si>
  <si>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</si>
  <si>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</si>
  <si>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</si>
  <si>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</si>
  <si>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</si>
  <si>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</si>
  <si>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</si>
  <si>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</si>
  <si>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</si>
  <si>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</si>
  <si>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</si>
  <si>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</si>
  <si>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</si>
  <si>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</si>
  <si>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</si>
  <si>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</si>
  <si>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</si>
  <si>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</si>
  <si>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</si>
  <si>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</si>
  <si>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</si>
  <si>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</si>
  <si>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</si>
  <si>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</si>
  <si>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</si>
  <si>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</si>
  <si>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</si>
  <si>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</si>
  <si>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</si>
  <si>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</si>
  <si>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</si>
  <si>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</si>
  <si>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</si>
  <si>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</si>
  <si>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</si>
  <si>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</si>
  <si>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</si>
  <si>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</si>
  <si>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</si>
  <si>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</si>
  <si>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</si>
  <si>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</si>
  <si>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</si>
  <si>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</si>
  <si>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</si>
  <si>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</si>
  <si>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</si>
  <si>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</si>
  <si>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</si>
  <si>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</si>
  <si>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</si>
  <si>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</si>
  <si>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</si>
  <si>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</si>
  <si>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</si>
  <si>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</si>
  <si>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</si>
  <si>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</si>
  <si>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</si>
  <si>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</si>
  <si>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</si>
  <si>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</si>
  <si>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</si>
  <si>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</si>
  <si>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</si>
  <si>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</si>
  <si>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</si>
  <si>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</si>
  <si>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</si>
  <si>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</si>
  <si>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</si>
  <si>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</si>
  <si>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</si>
  <si>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</si>
  <si>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</si>
  <si>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</si>
  <si>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</si>
  <si>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</si>
  <si>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</si>
  <si>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</si>
  <si>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</si>
  <si>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</si>
  <si>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</si>
  <si>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</si>
  <si>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</si>
  <si>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</si>
  <si>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</si>
  <si>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</si>
  <si>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</si>
  <si>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</si>
  <si>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</si>
  <si>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</si>
  <si>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</si>
  <si>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</si>
  <si>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</si>
  <si>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</si>
  <si>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</si>
  <si>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</si>
  <si>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</si>
  <si>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</si>
  <si>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</si>
  <si>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</si>
  <si>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</si>
  <si>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</si>
  <si>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</si>
  <si>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</si>
  <si>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</si>
  <si>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</si>
  <si>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</si>
  <si>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</si>
  <si>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</si>
  <si>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</si>
  <si>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</si>
  <si>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</si>
  <si>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</si>
  <si>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</si>
  <si>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</si>
  <si>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</si>
  <si>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</si>
  <si>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</si>
  <si>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</si>
  <si>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</si>
  <si>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</si>
  <si>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</si>
  <si>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</si>
  <si>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</si>
  <si>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</si>
  <si>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</si>
  <si>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</si>
  <si>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</si>
  <si>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</si>
  <si>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</si>
  <si>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</si>
  <si>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</si>
  <si>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</si>
  <si>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</si>
  <si>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</si>
  <si>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</si>
  <si>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</si>
  <si>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</si>
  <si>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</si>
  <si>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</si>
  <si>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</si>
  <si>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</si>
  <si>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</si>
  <si>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</si>
  <si>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</si>
  <si>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</si>
  <si>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</si>
  <si>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</si>
  <si>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</si>
  <si>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</si>
  <si>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</si>
  <si>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</si>
  <si>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</si>
  <si>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</si>
  <si>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</si>
  <si>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</si>
  <si>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</si>
  <si>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</si>
  <si>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</si>
  <si>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</si>
  <si>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</si>
  <si>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</si>
  <si>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</si>
  <si>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</si>
  <si>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</si>
  <si>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</si>
  <si>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</si>
  <si>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</si>
  <si>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</si>
  <si>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</si>
  <si>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</si>
  <si>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</si>
  <si>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</si>
  <si>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</si>
  <si>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</si>
  <si>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</si>
  <si>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</si>
  <si>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</si>
  <si>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</si>
  <si>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</si>
  <si>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</si>
  <si>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</si>
  <si>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</si>
  <si>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</si>
  <si>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</si>
  <si>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</si>
  <si>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</si>
  <si>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</si>
  <si>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</si>
  <si>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</si>
  <si>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</si>
  <si>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</si>
  <si>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</si>
  <si>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</si>
  <si>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</si>
  <si>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</si>
  <si>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</si>
  <si>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</si>
  <si>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</si>
  <si>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</si>
  <si>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</si>
  <si>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</si>
  <si>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</si>
  <si>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</si>
  <si>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</si>
  <si>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</si>
  <si>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</si>
  <si>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</si>
  <si>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</si>
  <si>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</si>
  <si>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</si>
  <si>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</si>
  <si>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</si>
  <si>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</si>
  <si>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</si>
  <si>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</si>
  <si>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</si>
  <si>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</si>
  <si>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</si>
  <si>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</si>
  <si>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</si>
  <si>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</si>
  <si>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</si>
  <si>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</si>
  <si>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</si>
  <si>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</si>
  <si>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</si>
  <si>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</si>
  <si>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</si>
  <si>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</si>
  <si>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</si>
  <si>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</si>
  <si>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</si>
  <si>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</si>
  <si>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</si>
  <si>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</si>
  <si>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</si>
  <si>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</si>
  <si>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</si>
  <si>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</si>
  <si>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</si>
  <si>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</si>
  <si>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</si>
  <si>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</si>
  <si>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</si>
  <si>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</si>
  <si>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</si>
  <si>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</si>
  <si>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</si>
  <si>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</si>
  <si>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</si>
  <si>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</si>
  <si>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</si>
  <si>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</si>
  <si>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</si>
  <si>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</si>
  <si>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</si>
  <si>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</si>
  <si>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</si>
  <si>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</si>
  <si>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</si>
  <si>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</si>
  <si>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</si>
  <si>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</si>
  <si>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</si>
  <si>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</si>
  <si>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</si>
  <si>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</si>
  <si>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</si>
  <si>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</si>
  <si>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</si>
  <si>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</si>
  <si>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</si>
  <si>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</si>
  <si>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</si>
  <si>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</si>
  <si>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</si>
  <si>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</si>
  <si>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</si>
  <si>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</si>
  <si>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</si>
  <si>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</si>
  <si>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</si>
  <si>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</si>
  <si>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</si>
  <si>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</si>
  <si>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</si>
  <si>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</si>
  <si>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</si>
  <si>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</si>
  <si>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</si>
  <si>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</si>
  <si>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</si>
  <si>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</si>
  <si>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</si>
  <si>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</si>
  <si>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</si>
  <si>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</si>
  <si>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</si>
  <si>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</si>
  <si>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</si>
  <si>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</si>
  <si>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</si>
  <si>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</si>
  <si>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</si>
  <si>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</si>
  <si>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</si>
  <si>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</si>
  <si>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</si>
  <si>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</si>
  <si>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</si>
  <si>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</si>
  <si>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</si>
  <si>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</si>
  <si>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</si>
  <si>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</si>
  <si>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</si>
  <si>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</si>
  <si>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</si>
  <si>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</si>
  <si>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</si>
  <si>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</si>
  <si>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</si>
  <si>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</si>
  <si>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</si>
  <si>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</si>
  <si>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</si>
  <si>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</si>
  <si>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</si>
  <si>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</si>
  <si>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</si>
  <si>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</si>
  <si>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</si>
  <si>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</si>
  <si>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</si>
  <si>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</si>
  <si>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</si>
  <si>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</si>
  <si>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</si>
  <si>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</si>
  <si>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</si>
  <si>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</si>
  <si>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</si>
  <si>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</si>
  <si>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</si>
  <si>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</si>
  <si>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</si>
  <si>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</si>
  <si>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</si>
  <si>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</si>
  <si>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</si>
  <si>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</si>
  <si>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</si>
  <si>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</si>
  <si>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</si>
  <si>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</si>
  <si>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</si>
  <si>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</si>
  <si>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</si>
  <si>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</si>
  <si>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</si>
  <si>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</si>
  <si>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</si>
  <si>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</si>
  <si>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</si>
  <si>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</si>
  <si>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</si>
  <si>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</si>
  <si>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</si>
  <si>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</si>
  <si>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</si>
  <si>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</si>
  <si>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</si>
  <si>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</si>
  <si>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</si>
  <si>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</si>
  <si>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</si>
  <si>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</si>
  <si>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</si>
  <si>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</si>
  <si>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</si>
  <si>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</si>
  <si>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</si>
  <si>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</si>
  <si>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</si>
  <si>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</si>
  <si>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</si>
  <si>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</si>
  <si>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</si>
  <si>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</si>
  <si>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</si>
  <si>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</si>
  <si>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</si>
  <si>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</si>
  <si>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</si>
  <si>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</si>
  <si>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</si>
  <si>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</si>
  <si>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</si>
  <si>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</si>
  <si>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</si>
  <si>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</si>
  <si>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</si>
  <si>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</si>
  <si>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</si>
  <si>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</si>
  <si>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</si>
  <si>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</si>
  <si>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</si>
  <si>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</si>
  <si>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</si>
  <si>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</si>
  <si>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</si>
  <si>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</si>
  <si>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</si>
  <si>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</si>
  <si>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</si>
  <si>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</si>
  <si>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</si>
  <si>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</si>
  <si>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</si>
  <si>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</si>
  <si>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</si>
  <si>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</si>
  <si>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</si>
  <si>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</si>
  <si>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</si>
  <si>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</si>
  <si>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</si>
  <si>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</si>
  <si>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</si>
  <si>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</si>
  <si>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</si>
  <si>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</si>
  <si>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</si>
  <si>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</si>
  <si>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</si>
  <si>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</si>
  <si>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</si>
  <si>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</si>
  <si>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</si>
  <si>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</si>
  <si>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</si>
  <si>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</si>
  <si>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</si>
  <si>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</si>
  <si>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</si>
  <si>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</si>
  <si>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</si>
  <si>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</si>
  <si>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</si>
  <si>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</si>
  <si>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</si>
  <si>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</si>
  <si>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</si>
  <si>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</si>
  <si>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</si>
  <si>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</si>
  <si>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</si>
  <si>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</si>
  <si>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</si>
  <si>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</si>
  <si>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</si>
  <si>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</si>
  <si>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</si>
  <si>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</si>
  <si>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</si>
  <si>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</si>
  <si>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</si>
  <si>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</si>
  <si>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</si>
  <si>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</si>
  <si>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</si>
  <si>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</si>
  <si>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</si>
  <si>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</si>
  <si>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</si>
  <si>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</si>
  <si>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</si>
  <si>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</si>
  <si>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</si>
  <si>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</si>
  <si>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</si>
  <si>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</si>
  <si>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</si>
  <si>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</si>
  <si>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</si>
  <si>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</si>
  <si>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</si>
  <si>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</si>
  <si>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</si>
  <si>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</si>
  <si>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</si>
  <si>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</si>
  <si>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</si>
  <si>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</si>
  <si>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</si>
  <si>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</si>
  <si>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</si>
  <si>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</si>
  <si>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</si>
  <si>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</si>
  <si>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</si>
  <si>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</si>
  <si>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</si>
  <si>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</si>
  <si>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</si>
  <si>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</si>
  <si>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</si>
  <si>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</si>
  <si>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</si>
  <si>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</si>
  <si>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</si>
  <si>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</si>
  <si>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</si>
  <si>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</si>
  <si>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</si>
  <si>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</si>
  <si>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</si>
  <si>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</si>
  <si>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</si>
  <si>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</si>
  <si>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</si>
  <si>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</si>
  <si>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</si>
  <si>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</si>
  <si>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</si>
  <si>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</si>
  <si>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</si>
  <si>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</si>
  <si>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</si>
  <si>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</si>
  <si>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</si>
  <si>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</si>
  <si>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</si>
  <si>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</si>
  <si>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</si>
  <si>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</si>
  <si>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</si>
  <si>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</si>
  <si>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</si>
  <si>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</si>
  <si>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</si>
  <si>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</si>
  <si>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</si>
  <si>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</si>
  <si>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</si>
  <si>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</si>
  <si>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</si>
  <si>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</si>
  <si>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</si>
  <si>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</si>
  <si>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</si>
  <si>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</si>
  <si>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</si>
  <si>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</si>
  <si>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</si>
  <si>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</si>
  <si>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</si>
  <si>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</si>
  <si>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</si>
  <si>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</si>
  <si>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</si>
  <si>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</si>
  <si>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</si>
  <si>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</si>
  <si>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</si>
  <si>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</si>
  <si>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</si>
  <si>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</si>
  <si>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</si>
  <si>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</si>
  <si>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</si>
  <si>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</si>
  <si>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</si>
  <si>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</si>
  <si>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</si>
  <si>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</si>
  <si>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</si>
  <si>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</si>
  <si>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</si>
  <si>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</si>
  <si>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</si>
  <si>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</si>
  <si>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</si>
  <si>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</si>
  <si>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</si>
  <si>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</si>
  <si>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</si>
  <si>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</si>
  <si>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</si>
  <si>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</si>
  <si>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</si>
  <si>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</si>
  <si>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</si>
  <si>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</si>
  <si>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</si>
  <si>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</si>
  <si>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</si>
  <si>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</si>
  <si>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</si>
  <si>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</si>
  <si>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</si>
  <si>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</si>
  <si>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</si>
  <si>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</si>
  <si>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</si>
  <si>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</si>
  <si>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</si>
  <si>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</si>
  <si>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</si>
  <si>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</si>
  <si>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</si>
  <si>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</si>
  <si>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</si>
  <si>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</si>
  <si>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</si>
  <si>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</si>
  <si>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</si>
  <si>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</si>
  <si>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</si>
  <si>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</si>
  <si>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</si>
  <si>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</si>
  <si>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</si>
  <si>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</si>
  <si>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</si>
  <si>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</si>
  <si>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</si>
  <si>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</si>
  <si>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</si>
  <si>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</si>
  <si>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</si>
  <si>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</si>
  <si>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</si>
  <si>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</si>
  <si>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</si>
  <si>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</si>
  <si>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</si>
  <si>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</si>
  <si>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</si>
  <si>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</si>
  <si>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</si>
  <si>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</si>
  <si>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</si>
  <si>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</si>
  <si>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</si>
  <si>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</si>
  <si>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</si>
  <si>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</si>
  <si>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</si>
  <si>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</si>
  <si>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</si>
  <si>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</si>
  <si>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</si>
  <si>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</si>
  <si>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</si>
  <si>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</si>
  <si>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</si>
  <si>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</si>
  <si>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</si>
  <si>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</si>
  <si>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</si>
  <si>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</si>
  <si>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</si>
  <si>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</si>
  <si>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</si>
  <si>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</si>
  <si>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</si>
  <si>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</si>
  <si>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</si>
  <si>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</si>
  <si>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</si>
  <si>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</si>
  <si>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</si>
  <si>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</si>
  <si>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</si>
  <si>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</si>
  <si>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</si>
  <si>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</si>
  <si>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</si>
  <si>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</si>
  <si>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</si>
  <si>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</si>
  <si>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</si>
  <si>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</si>
  <si>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</si>
  <si>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</si>
  <si>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</si>
  <si>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</si>
  <si>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</si>
  <si>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</si>
  <si>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</si>
  <si>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</si>
  <si>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</si>
  <si>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</si>
  <si>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</si>
  <si>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</si>
  <si>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</si>
  <si>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</si>
  <si>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</si>
  <si>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</si>
  <si>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</si>
  <si>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</si>
  <si>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</si>
  <si>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</si>
  <si>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</si>
  <si>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</si>
  <si>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</si>
  <si>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</si>
  <si>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</si>
  <si>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</si>
  <si>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</si>
  <si>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</si>
  <si>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</si>
  <si>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</si>
  <si>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</si>
  <si>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</si>
  <si>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</si>
  <si>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</si>
  <si>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</si>
  <si>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</si>
  <si>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</si>
  <si>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</si>
  <si>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</si>
  <si>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</si>
  <si>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</si>
  <si>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</si>
  <si>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</si>
  <si>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</si>
  <si>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</si>
  <si>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</si>
  <si>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</si>
  <si>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</si>
  <si>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</si>
  <si>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</si>
  <si>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</si>
  <si>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</si>
  <si>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</si>
  <si>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</si>
  <si>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</si>
  <si>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</si>
  <si>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</si>
  <si>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</si>
  <si>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</si>
  <si>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</si>
  <si>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</si>
  <si>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</si>
  <si>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</si>
  <si>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</si>
  <si>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</si>
  <si>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</si>
  <si>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</si>
  <si>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</si>
  <si>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</si>
  <si>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</si>
  <si>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</si>
  <si>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</si>
  <si>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</si>
  <si>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</si>
  <si>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</si>
  <si>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</si>
  <si>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</si>
  <si>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</si>
  <si>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</si>
  <si>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</si>
  <si>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</si>
  <si>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</si>
  <si>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</si>
  <si>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</si>
  <si>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</si>
  <si>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</si>
  <si>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</si>
  <si>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</si>
  <si>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</si>
  <si>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</si>
  <si>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</si>
  <si>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</si>
  <si>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</si>
  <si>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</si>
  <si>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</si>
  <si>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</si>
  <si>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</si>
  <si>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</si>
  <si>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</si>
  <si>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</si>
  <si>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</si>
  <si>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</si>
  <si>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</si>
  <si>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</si>
  <si>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</si>
  <si>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</si>
  <si>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</si>
  <si>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</si>
  <si>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</si>
  <si>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</si>
  <si>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</si>
  <si>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</si>
  <si>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</si>
  <si>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</si>
  <si>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</si>
  <si>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</si>
  <si>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</si>
  <si>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</si>
  <si>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</si>
  <si>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</si>
  <si>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</si>
  <si>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</si>
  <si>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</si>
  <si>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</si>
  <si>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</si>
  <si>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</si>
  <si>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</si>
  <si>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</si>
  <si>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</si>
  <si>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</si>
  <si>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</si>
  <si>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</si>
  <si>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</si>
  <si>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</si>
  <si>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</si>
  <si>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</si>
  <si>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</si>
  <si>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</si>
  <si>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</si>
  <si>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</si>
  <si>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</si>
  <si>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</si>
  <si>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</si>
  <si>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</si>
  <si>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</si>
  <si>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</si>
  <si>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</si>
  <si>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</si>
  <si>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</si>
  <si>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</si>
  <si>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</si>
  <si>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</si>
  <si>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</si>
  <si>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</si>
  <si>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</si>
  <si>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</si>
  <si>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</si>
  <si>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</si>
  <si>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</si>
  <si>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</si>
  <si>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</si>
  <si>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</si>
  <si>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</si>
  <si>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</si>
  <si>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</si>
  <si>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</si>
  <si>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</si>
  <si>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</si>
  <si>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</si>
  <si>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</si>
  <si>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</si>
  <si>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</si>
  <si>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</si>
  <si>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</si>
  <si>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</si>
  <si>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</si>
  <si>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</si>
  <si>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</si>
  <si>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</si>
  <si>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</si>
  <si>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</si>
  <si>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</si>
  <si>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</si>
  <si>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</si>
  <si>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</si>
  <si>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</si>
  <si>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</si>
  <si>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</si>
  <si>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</si>
  <si>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</si>
  <si>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</si>
  <si>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</si>
  <si>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</si>
  <si>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</si>
  <si>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</si>
  <si>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</si>
  <si>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</si>
  <si>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</si>
  <si>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</si>
  <si>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</si>
  <si>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</si>
  <si>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</si>
  <si>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</si>
  <si>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</si>
  <si>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</si>
  <si>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</si>
  <si>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</si>
  <si>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</si>
  <si>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</si>
  <si>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</si>
  <si>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</si>
  <si>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</si>
  <si>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</si>
  <si>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</si>
  <si>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</si>
  <si>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</si>
  <si>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</si>
  <si>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</si>
  <si>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</si>
  <si>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</si>
  <si>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</si>
  <si>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</si>
  <si>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</si>
  <si>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</si>
  <si>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</si>
  <si>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</si>
  <si>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</si>
  <si>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</si>
  <si>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</si>
  <si>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</si>
  <si>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</si>
  <si>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</si>
  <si>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</si>
  <si>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</si>
  <si>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</si>
  <si>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</si>
  <si>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</si>
  <si>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</si>
  <si>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</si>
  <si>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</si>
  <si>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</si>
  <si>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</si>
  <si>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</si>
  <si>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</si>
  <si>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</si>
  <si>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</si>
  <si>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</si>
  <si>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</si>
  <si>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</si>
  <si>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</si>
  <si>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</si>
  <si>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</si>
  <si>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</si>
  <si>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</si>
  <si>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</si>
  <si>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</si>
  <si>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</si>
  <si>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</si>
  <si>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</si>
  <si>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</si>
  <si>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</si>
  <si>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</si>
  <si>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</si>
  <si>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</si>
  <si>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</si>
  <si>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</si>
  <si>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</si>
  <si>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</si>
  <si>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</si>
  <si>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</si>
  <si>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</si>
  <si>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</si>
  <si>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</si>
  <si>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</si>
  <si>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</si>
  <si>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</si>
  <si>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</si>
  <si>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</si>
  <si>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</si>
  <si>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</si>
  <si>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</si>
  <si>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</si>
  <si>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</si>
  <si>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</si>
  <si>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</si>
  <si>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</si>
  <si>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</si>
  <si>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</si>
  <si>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</si>
  <si>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</si>
  <si>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</si>
  <si>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</si>
  <si>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</si>
  <si>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</si>
  <si>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</si>
  <si>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</si>
  <si>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</si>
  <si>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</si>
  <si>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</si>
  <si>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</si>
  <si>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</si>
  <si>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</si>
  <si>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</si>
  <si>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</si>
  <si>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</si>
  <si>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</si>
  <si>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</si>
  <si>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</si>
  <si>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</si>
  <si>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</si>
  <si>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</si>
  <si>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</si>
  <si>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</si>
  <si>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</si>
  <si>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</si>
  <si>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</si>
  <si>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</si>
  <si>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</si>
  <si>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</si>
  <si>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</si>
  <si>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</si>
  <si>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</si>
  <si>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</si>
  <si>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</si>
  <si>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</si>
  <si>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</si>
  <si>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</si>
  <si>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</si>
  <si>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</si>
  <si>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</si>
  <si>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</si>
  <si>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</si>
  <si>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</si>
  <si>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</si>
  <si>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</si>
  <si>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</si>
  <si>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</si>
  <si>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</si>
  <si>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</si>
  <si>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</si>
  <si>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</si>
  <si>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</si>
  <si>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</si>
  <si>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</si>
  <si>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</si>
  <si>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</si>
  <si>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</si>
  <si>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</si>
  <si>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</si>
  <si>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</si>
  <si>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</si>
  <si>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</si>
  <si>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</si>
  <si>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</si>
  <si>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</si>
  <si>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</si>
  <si>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</si>
  <si>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</si>
  <si>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</si>
  <si>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</si>
  <si>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</si>
  <si>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</si>
  <si>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</si>
  <si>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</si>
  <si>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</si>
  <si>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</si>
  <si>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</si>
  <si>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</si>
  <si>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</si>
  <si>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</si>
  <si>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</si>
  <si>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</si>
  <si>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</si>
  <si>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</si>
  <si>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</si>
  <si>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</si>
  <si>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</si>
  <si>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</si>
  <si>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</si>
  <si>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</si>
  <si>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</si>
  <si>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</si>
  <si>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</si>
  <si>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</si>
  <si>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</si>
  <si>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</si>
  <si>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</si>
  <si>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</si>
  <si>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</si>
  <si>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</si>
  <si>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</si>
  <si>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</si>
  <si>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</si>
  <si>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</si>
  <si>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</si>
  <si>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</si>
  <si>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</si>
  <si>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</si>
  <si>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</si>
  <si>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</si>
  <si>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</si>
  <si>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</si>
  <si>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</si>
  <si>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</si>
  <si>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</si>
  <si>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</si>
  <si>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</si>
  <si>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</si>
  <si>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</si>
  <si>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</si>
  <si>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</si>
  <si>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</si>
  <si>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</si>
  <si>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</si>
  <si>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</si>
  <si>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</si>
  <si>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</si>
  <si>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</si>
  <si>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</si>
  <si>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</si>
  <si>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</si>
  <si>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</si>
  <si>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</si>
  <si>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</si>
  <si>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</si>
  <si>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</si>
  <si>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</si>
  <si>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</si>
  <si>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</si>
  <si>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</si>
  <si>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</si>
  <si>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</si>
  <si>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</si>
  <si>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</si>
  <si>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</si>
  <si>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</si>
  <si>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</si>
  <si>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</si>
  <si>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</si>
  <si>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</si>
  <si>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</si>
  <si>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</si>
  <si>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</si>
  <si>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</si>
  <si>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</si>
  <si>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</si>
  <si>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</si>
  <si>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</si>
  <si>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</si>
  <si>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</si>
  <si>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</si>
  <si>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</si>
  <si>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</si>
  <si>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</si>
  <si>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</si>
  <si>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</si>
  <si>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</si>
  <si>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</si>
  <si>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</si>
  <si>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</si>
  <si>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</si>
  <si>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</si>
  <si>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</si>
  <si>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</si>
  <si>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</si>
  <si>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</si>
  <si>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</si>
  <si>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</si>
  <si>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</si>
  <si>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</si>
  <si>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</si>
  <si>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</si>
  <si>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</si>
  <si>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</si>
  <si>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</si>
  <si>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</si>
  <si>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</si>
  <si>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</si>
  <si>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</si>
  <si>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</si>
  <si>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</si>
  <si>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</si>
  <si>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</si>
  <si>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</si>
  <si>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</si>
  <si>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</si>
  <si>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</si>
  <si>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</si>
  <si>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</si>
  <si>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</si>
  <si>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</si>
  <si>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</si>
  <si>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</si>
  <si>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</si>
  <si>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</si>
  <si>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</si>
  <si>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</si>
  <si>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</si>
  <si>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</si>
  <si>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</si>
  <si>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</si>
  <si>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</si>
  <si>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</si>
  <si>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</si>
  <si>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</si>
  <si>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</si>
  <si>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</si>
  <si>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</si>
  <si>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</si>
  <si>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</si>
  <si>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</si>
  <si>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</si>
  <si>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</si>
  <si>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</si>
  <si>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</si>
  <si>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</si>
  <si>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</si>
  <si>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</si>
  <si>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</si>
  <si>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</si>
  <si>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</si>
  <si>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</si>
  <si>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</si>
  <si>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</si>
  <si>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</si>
  <si>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</si>
  <si>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</si>
  <si>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</si>
  <si>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</si>
  <si>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</si>
  <si>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</si>
  <si>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</si>
  <si>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</si>
  <si>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</si>
  <si>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</si>
  <si>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</si>
  <si>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</si>
  <si>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</si>
  <si>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</si>
  <si>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</si>
  <si>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</si>
  <si>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</si>
  <si>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</si>
  <si>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</si>
  <si>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</si>
  <si>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</si>
  <si>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</si>
  <si>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</si>
  <si>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</si>
  <si>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</si>
  <si>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</si>
  <si>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</si>
  <si>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</si>
  <si>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</si>
  <si>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</si>
  <si>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</si>
  <si>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</si>
  <si>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</si>
  <si>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</si>
  <si>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</si>
  <si>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</si>
  <si>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</si>
  <si>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</si>
  <si>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</si>
  <si>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</si>
  <si>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</si>
  <si>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</si>
  <si>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</si>
  <si>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</si>
  <si>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</si>
  <si>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</si>
  <si>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</si>
  <si>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</si>
  <si>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</si>
  <si>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</si>
  <si>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</si>
  <si>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</si>
  <si>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</si>
  <si>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</si>
  <si>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</si>
  <si>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</si>
  <si>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</si>
  <si>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</si>
  <si>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</si>
  <si>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</si>
  <si>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</si>
  <si>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</si>
  <si>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</si>
  <si>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</si>
  <si>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</si>
  <si>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</si>
  <si>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</si>
  <si>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</si>
  <si>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</si>
  <si>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</si>
  <si>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</si>
  <si>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</si>
  <si>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</si>
  <si>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</si>
  <si>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</si>
  <si>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</si>
  <si>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</si>
  <si>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</si>
  <si>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</si>
  <si>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</si>
  <si>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</si>
  <si>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</si>
  <si>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</si>
  <si>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</si>
  <si>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</si>
  <si>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</si>
  <si>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</si>
  <si>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</si>
  <si>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</si>
  <si>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</si>
  <si>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</si>
  <si>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</si>
  <si>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</si>
  <si>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</si>
  <si>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</si>
  <si>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</si>
  <si>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</si>
  <si>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</si>
  <si>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</si>
  <si>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</si>
  <si>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</si>
  <si>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</si>
  <si>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</si>
  <si>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</si>
  <si>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</si>
  <si>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</si>
  <si>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</si>
  <si>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</si>
  <si>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</si>
  <si>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</si>
  <si>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</si>
  <si>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</si>
  <si>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</si>
  <si>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</si>
  <si>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</si>
  <si>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</si>
  <si>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</si>
  <si>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</si>
  <si>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</si>
  <si>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</si>
  <si>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</si>
  <si>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</si>
  <si>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</si>
  <si>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</si>
  <si>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</si>
  <si>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</si>
  <si>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</si>
  <si>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</si>
  <si>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</si>
  <si>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</si>
  <si>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</si>
  <si>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</si>
  <si>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</si>
  <si>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</si>
  <si>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</si>
  <si>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</si>
  <si>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</si>
  <si>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</si>
  <si>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</si>
  <si>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</si>
  <si>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</si>
  <si>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</si>
  <si>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</si>
  <si>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</si>
  <si>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</si>
  <si>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</si>
  <si>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</si>
  <si>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</si>
  <si>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</si>
  <si>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</si>
  <si>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</si>
  <si>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</si>
  <si>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</si>
  <si>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</si>
  <si>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</si>
  <si>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</si>
  <si>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</si>
  <si>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</si>
  <si>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</si>
  <si>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</si>
  <si>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</si>
  <si>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</si>
  <si>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</si>
  <si>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</si>
  <si>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</si>
  <si>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</si>
  <si>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</si>
  <si>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</si>
  <si>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</si>
  <si>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</si>
  <si>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</si>
  <si>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</si>
  <si>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</si>
  <si>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</si>
  <si>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</si>
  <si>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</si>
  <si>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</si>
  <si>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</si>
  <si>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</si>
  <si>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</si>
  <si>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</si>
  <si>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</si>
  <si>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</si>
  <si>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</si>
  <si>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</si>
  <si>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</si>
  <si>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</si>
  <si>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</si>
  <si>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</si>
  <si>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</si>
  <si>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</si>
  <si>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</si>
  <si>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</si>
  <si>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</si>
  <si>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</si>
  <si>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</si>
  <si>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</si>
  <si>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</si>
  <si>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</si>
  <si>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</si>
  <si>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</si>
  <si>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</si>
  <si>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</si>
  <si>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</si>
  <si>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</si>
  <si>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</si>
  <si>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</si>
  <si>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</si>
  <si>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</si>
  <si>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</si>
  <si>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</si>
  <si>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</si>
  <si>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</si>
  <si>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</si>
  <si>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</si>
  <si>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</si>
  <si>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</si>
  <si>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</si>
  <si>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</si>
  <si>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</si>
  <si>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</si>
  <si>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</si>
  <si>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</si>
  <si>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</si>
  <si>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</si>
  <si>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</si>
  <si>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</si>
  <si>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</si>
  <si>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</si>
  <si>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</si>
  <si>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</si>
  <si>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</si>
  <si>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</si>
  <si>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</si>
  <si>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</si>
  <si>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</si>
  <si>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</si>
  <si>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</si>
  <si>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</si>
  <si>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</si>
  <si>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</si>
  <si>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</si>
  <si>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</si>
  <si>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</si>
  <si>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</si>
  <si>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</si>
  <si>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</si>
  <si>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</si>
  <si>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</si>
  <si>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</si>
  <si>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</si>
  <si>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</si>
  <si>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</si>
  <si>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</si>
  <si>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</si>
  <si>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</si>
  <si>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</si>
  <si>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</si>
  <si>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</si>
  <si>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</si>
  <si>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</si>
  <si>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</si>
  <si>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</si>
  <si>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</si>
  <si>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</si>
  <si>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</si>
  <si>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</si>
  <si>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</si>
  <si>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</si>
  <si>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</si>
  <si>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</si>
  <si>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</si>
  <si>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</si>
  <si>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</si>
  <si>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</si>
  <si>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</si>
  <si>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</si>
  <si>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</si>
  <si>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</si>
  <si>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</si>
  <si>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</si>
  <si>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</si>
  <si>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</si>
  <si>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</si>
  <si>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</si>
  <si>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</si>
  <si>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</si>
  <si>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</si>
  <si>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</si>
  <si>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</si>
  <si>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</si>
  <si>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</si>
  <si>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</si>
  <si>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</si>
  <si>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</si>
  <si>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</si>
  <si>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</si>
  <si>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</si>
  <si>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</si>
  <si>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</si>
  <si>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</si>
  <si>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</si>
  <si>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</si>
  <si>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</si>
  <si>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</si>
  <si>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</si>
  <si>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</si>
  <si>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</si>
  <si>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</si>
  <si>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</si>
  <si>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</si>
  <si>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</si>
  <si>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</si>
  <si>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</si>
  <si>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</si>
  <si>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</si>
  <si>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</si>
  <si>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</si>
  <si>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</si>
  <si>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</si>
  <si>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</si>
  <si>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</si>
  <si>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</si>
  <si>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</si>
  <si>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</si>
  <si>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</si>
  <si>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</si>
  <si>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</si>
  <si>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</si>
  <si>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</si>
  <si>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</si>
  <si>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</si>
  <si>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</si>
  <si>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</si>
  <si>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</si>
  <si>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</si>
  <si>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</si>
  <si>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</si>
  <si>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</si>
  <si>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</si>
  <si>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</si>
  <si>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</si>
  <si>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</si>
  <si>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</si>
  <si>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</si>
  <si>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</si>
  <si>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</si>
  <si>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</si>
  <si>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</si>
  <si>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</si>
  <si>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</si>
  <si>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</si>
  <si>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</si>
  <si>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</si>
  <si>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</si>
  <si>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</si>
  <si>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</si>
  <si>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</si>
  <si>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</si>
  <si>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</si>
  <si>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</si>
  <si>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</si>
  <si>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</si>
  <si>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</si>
  <si>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</si>
  <si>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</si>
  <si>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</si>
  <si>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</si>
  <si>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</si>
  <si>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</si>
  <si>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</si>
  <si>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</si>
  <si>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</si>
  <si>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</si>
  <si>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</si>
  <si>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</si>
  <si>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</si>
  <si>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</si>
  <si>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</si>
  <si>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</si>
  <si>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</si>
  <si>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</si>
  <si>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</si>
  <si>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</si>
  <si>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</si>
  <si>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</si>
  <si>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</si>
  <si>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</si>
  <si>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</si>
  <si>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</si>
  <si>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</si>
  <si>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</si>
  <si>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</si>
  <si>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</si>
  <si>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</si>
  <si>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</si>
  <si>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</si>
  <si>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</si>
  <si>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</si>
  <si>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</si>
  <si>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</si>
  <si>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</si>
  <si>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</si>
  <si>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</si>
  <si>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</si>
  <si>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</si>
  <si>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</si>
  <si>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</si>
  <si>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</si>
  <si>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</si>
  <si>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</si>
  <si>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</si>
  <si>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</si>
  <si>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</si>
  <si>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</si>
  <si>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</si>
  <si>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</si>
  <si>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</si>
  <si>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</si>
  <si>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</si>
  <si>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</si>
  <si>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</si>
  <si>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</si>
  <si>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</si>
  <si>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</si>
  <si>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</si>
  <si>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</si>
  <si>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</si>
  <si>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</si>
  <si>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</si>
  <si>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</si>
  <si>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</si>
  <si>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</si>
  <si>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</si>
  <si>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</si>
  <si>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</si>
  <si>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</si>
  <si>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</si>
  <si>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</si>
  <si>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</si>
  <si>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</si>
  <si>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</si>
  <si>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</si>
  <si>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</si>
  <si>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</si>
  <si>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</si>
  <si>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</si>
  <si>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</si>
  <si>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</si>
  <si>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</si>
  <si>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</si>
  <si>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</si>
  <si>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</si>
  <si>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</si>
  <si>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</si>
  <si>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</si>
  <si>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</si>
  <si>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</si>
  <si>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</si>
  <si>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</si>
  <si>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</si>
  <si>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</si>
  <si>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</si>
  <si>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</si>
  <si>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</si>
  <si>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</si>
  <si>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</si>
  <si>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</si>
  <si>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</si>
  <si>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</si>
  <si>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</si>
  <si>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</si>
  <si>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</si>
  <si>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</si>
  <si>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</si>
  <si>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</si>
  <si>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</si>
  <si>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</si>
  <si>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</si>
  <si>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</si>
  <si>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</si>
  <si>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</si>
  <si>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</si>
  <si>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</si>
  <si>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</si>
  <si>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</si>
  <si>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</si>
  <si>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</si>
  <si>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</si>
  <si>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</si>
  <si>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</si>
  <si>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</si>
  <si>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</si>
  <si>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</si>
  <si>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</si>
  <si>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</si>
  <si>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</si>
  <si>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</si>
  <si>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</si>
  <si>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</si>
  <si>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</si>
  <si>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</si>
  <si>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</si>
  <si>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</si>
  <si>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</si>
  <si>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</si>
  <si>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</si>
  <si>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</si>
  <si>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</si>
  <si>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</si>
  <si>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</si>
  <si>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</si>
  <si>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</si>
  <si>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</si>
  <si>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</si>
  <si>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</si>
  <si>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</si>
  <si>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</si>
  <si>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</si>
  <si>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</si>
  <si>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</si>
  <si>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</si>
  <si>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</si>
  <si>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</si>
  <si>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</si>
  <si>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</si>
  <si>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</si>
  <si>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</si>
  <si>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</si>
  <si>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</si>
  <si>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</si>
  <si>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</si>
  <si>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</si>
  <si>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</si>
  <si>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</si>
  <si>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</si>
  <si>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</si>
  <si>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</si>
  <si>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</si>
  <si>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</si>
  <si>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</si>
  <si>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</si>
  <si>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</si>
  <si>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</si>
  <si>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</si>
  <si>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</si>
  <si>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</si>
  <si>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</si>
  <si>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</si>
  <si>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</si>
  <si>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</si>
  <si>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</si>
  <si>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</si>
  <si>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</si>
  <si>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</si>
  <si>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</si>
  <si>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</si>
  <si>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</si>
  <si>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</si>
  <si>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</si>
  <si>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</si>
  <si>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</si>
  <si>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</si>
  <si>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</si>
  <si>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</si>
  <si>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</si>
  <si>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</si>
  <si>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</si>
  <si>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</si>
  <si>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</si>
  <si>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</si>
  <si>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</si>
  <si>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</si>
  <si>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</si>
  <si>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</si>
  <si>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</si>
  <si>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</si>
  <si>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</si>
  <si>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</si>
  <si>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</si>
  <si>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</si>
  <si>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</si>
  <si>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</si>
  <si>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</si>
  <si>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</si>
  <si>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</si>
  <si>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</si>
  <si>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</si>
  <si>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</si>
  <si>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</si>
  <si>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</si>
  <si>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</si>
  <si>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</si>
  <si>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</si>
  <si>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</si>
  <si>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</si>
  <si>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</si>
  <si>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</si>
  <si>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</si>
  <si>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</si>
  <si>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</si>
  <si>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</si>
  <si>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</si>
  <si>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</si>
  <si>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</si>
  <si>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</si>
  <si>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</si>
  <si>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</si>
  <si>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</si>
  <si>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</si>
  <si>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</si>
  <si>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</si>
  <si>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</si>
  <si>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</si>
  <si>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</si>
  <si>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</si>
  <si>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</si>
  <si>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</si>
  <si>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</si>
  <si>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</si>
  <si>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</si>
  <si>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</si>
  <si>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</si>
  <si>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</si>
  <si>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</si>
  <si>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</si>
  <si>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</si>
  <si>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</si>
  <si>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</si>
  <si>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</si>
  <si>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</si>
  <si>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</si>
  <si>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</si>
  <si>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</si>
  <si>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</si>
  <si>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</si>
  <si>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</si>
  <si>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</si>
  <si>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</si>
  <si>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</si>
  <si>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</si>
  <si>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</si>
  <si>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</si>
  <si>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</si>
  <si>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</si>
  <si>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</si>
  <si>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</si>
  <si>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</si>
  <si>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</si>
  <si>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</si>
  <si>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</si>
  <si>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</si>
  <si>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</si>
  <si>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</si>
  <si>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</si>
  <si>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</si>
  <si>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</si>
  <si>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</si>
  <si>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</si>
  <si>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</si>
  <si>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</si>
  <si>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</si>
  <si>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</si>
  <si>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</si>
  <si>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</si>
  <si>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</si>
  <si>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</si>
  <si>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</si>
  <si>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</si>
  <si>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</si>
  <si>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</si>
  <si>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</si>
  <si>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</si>
  <si>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</si>
  <si>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</si>
  <si>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</si>
  <si>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</si>
  <si>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</si>
  <si>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</si>
  <si>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</si>
  <si>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</si>
  <si>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</si>
  <si>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</si>
  <si>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</si>
  <si>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</si>
  <si>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</si>
  <si>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</si>
  <si>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</si>
  <si>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</si>
  <si>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</si>
  <si>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</si>
  <si>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</si>
  <si>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</si>
  <si>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</si>
  <si>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</si>
  <si>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</si>
  <si>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</si>
  <si>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</si>
  <si>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</si>
  <si>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</si>
  <si>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</si>
  <si>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</si>
  <si>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</si>
  <si>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</si>
  <si>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</si>
  <si>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</si>
  <si>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</si>
  <si>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</si>
  <si>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</si>
  <si>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</si>
  <si>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</si>
  <si>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</si>
  <si>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</si>
  <si>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</si>
  <si>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</si>
  <si>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</si>
  <si>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</si>
  <si>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</si>
  <si>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</si>
  <si>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</si>
  <si>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</si>
  <si>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</si>
  <si>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</si>
  <si>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</si>
  <si>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</si>
  <si>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</si>
  <si>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</si>
  <si>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</si>
  <si>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</si>
  <si>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</si>
  <si>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</si>
  <si>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</si>
  <si>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</si>
  <si>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</si>
  <si>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</si>
  <si>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</si>
  <si>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</si>
  <si>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</si>
  <si>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</si>
  <si>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</si>
  <si>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</si>
  <si>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</si>
  <si>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</si>
  <si>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</si>
  <si>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</si>
  <si>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</si>
  <si>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</si>
  <si>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</si>
  <si>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</si>
  <si>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</si>
  <si>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</si>
  <si>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</si>
  <si>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</si>
  <si>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</si>
  <si>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</si>
  <si>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</si>
  <si>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</si>
  <si>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</si>
  <si>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</si>
  <si>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</si>
  <si>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</si>
  <si>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</si>
  <si>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</si>
  <si>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</si>
  <si>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</si>
  <si>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</si>
  <si>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</si>
  <si>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</si>
  <si>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</si>
  <si>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</si>
  <si>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</si>
  <si>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</si>
  <si>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</si>
  <si>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</si>
  <si>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</si>
  <si>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</si>
  <si>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</si>
  <si>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</si>
  <si>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</si>
  <si>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</si>
  <si>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</si>
  <si>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</si>
  <si>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</si>
  <si>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</si>
  <si>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</si>
  <si>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</si>
  <si>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</si>
  <si>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</si>
  <si>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</si>
  <si>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</si>
  <si>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</si>
  <si>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</si>
  <si>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</si>
  <si>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</si>
  <si>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</si>
  <si>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</si>
  <si>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</si>
  <si>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</si>
  <si>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</si>
  <si>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</si>
  <si>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</si>
  <si>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</si>
  <si>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</si>
  <si>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</si>
  <si>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</si>
  <si>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</si>
  <si>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</si>
  <si>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</si>
  <si>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</si>
  <si>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</si>
  <si>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</si>
  <si>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</si>
  <si>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</si>
  <si>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</si>
  <si>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</si>
  <si>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</si>
  <si>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</si>
  <si>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</si>
  <si>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</si>
  <si>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</si>
  <si>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</si>
  <si>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</si>
  <si>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</si>
  <si>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</si>
  <si>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</si>
  <si>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</si>
  <si>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</si>
  <si>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</si>
  <si>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</si>
  <si>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</si>
  <si>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</si>
  <si>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</si>
  <si>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</si>
  <si>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</si>
  <si>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</si>
  <si>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</si>
  <si>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</si>
  <si>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</si>
  <si>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</si>
  <si>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</si>
  <si>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</si>
  <si>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</si>
  <si>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</si>
  <si>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</si>
  <si>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</si>
  <si>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</si>
  <si>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</si>
  <si>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</si>
  <si>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</si>
  <si>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</si>
  <si>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</si>
  <si>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</si>
  <si>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</si>
  <si>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</si>
  <si>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</si>
  <si>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</si>
  <si>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</si>
  <si>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</si>
  <si>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</si>
  <si>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</si>
  <si>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</si>
  <si>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</si>
  <si>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</si>
  <si>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</si>
  <si>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</si>
  <si>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</si>
  <si>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</si>
  <si>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</si>
  <si>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</si>
  <si>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</si>
  <si>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</si>
  <si>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</si>
  <si>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</si>
  <si>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</si>
  <si>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</si>
  <si>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</si>
  <si>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</si>
  <si>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</si>
  <si>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</si>
  <si>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</si>
  <si>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</si>
  <si>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</si>
  <si>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</si>
  <si>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</si>
  <si>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</si>
  <si>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</si>
  <si>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</si>
  <si>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</si>
  <si>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</si>
  <si>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</si>
  <si>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</si>
  <si>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</si>
  <si>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</si>
  <si>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</si>
  <si>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</si>
  <si>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</si>
  <si>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</si>
  <si>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</si>
  <si>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</si>
  <si>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</si>
  <si>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</si>
  <si>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</si>
  <si>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</si>
  <si>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</si>
  <si>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</si>
  <si>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</si>
  <si>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</si>
  <si>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</si>
  <si>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</si>
  <si>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</si>
  <si>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</si>
  <si>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</si>
  <si>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</si>
  <si>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</si>
  <si>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</si>
  <si>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</si>
  <si>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</si>
  <si>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</si>
  <si>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</si>
  <si>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</si>
  <si>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</si>
  <si>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</si>
  <si>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</si>
  <si>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</si>
  <si>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</si>
  <si>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</si>
  <si>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</si>
  <si>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</si>
  <si>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</si>
  <si>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</si>
  <si>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</si>
  <si>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</si>
  <si>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</si>
  <si>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</si>
  <si>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</si>
  <si>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</si>
  <si>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</si>
  <si>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</si>
  <si>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</si>
  <si>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</si>
  <si>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</si>
  <si>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</si>
  <si>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</si>
  <si>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</si>
  <si>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</si>
  <si>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</si>
  <si>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</si>
  <si>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</si>
  <si>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</si>
  <si>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</si>
  <si>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</si>
  <si>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</si>
  <si>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</si>
  <si>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</si>
  <si>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</si>
  <si>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</si>
  <si>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</si>
  <si>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</si>
  <si>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</si>
  <si>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</si>
  <si>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</si>
  <si>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</si>
  <si>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</si>
  <si>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</si>
  <si>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</si>
  <si>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</si>
  <si>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</si>
  <si>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</si>
  <si>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</si>
  <si>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</si>
  <si>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</si>
  <si>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</si>
  <si>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</si>
  <si>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</si>
  <si>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</si>
  <si>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</si>
  <si>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</si>
  <si>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</si>
  <si>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</si>
  <si>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</si>
  <si>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</si>
  <si>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</si>
  <si>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</si>
  <si>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</si>
  <si>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</si>
  <si>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</si>
  <si>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</si>
  <si>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</si>
  <si>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</si>
  <si>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</si>
  <si>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</si>
  <si>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</si>
  <si>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</si>
  <si>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</si>
  <si>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</si>
  <si>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</si>
  <si>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</si>
  <si>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</si>
  <si>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</si>
  <si>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</si>
  <si>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</si>
  <si>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</si>
  <si>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</si>
  <si>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</si>
  <si>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</si>
  <si>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</si>
  <si>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</si>
  <si>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</si>
  <si>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</si>
  <si>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</si>
  <si>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</si>
  <si>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</si>
  <si>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</si>
  <si>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</si>
  <si>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</si>
  <si>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</si>
  <si>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</si>
  <si>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</si>
  <si>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</si>
  <si>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</si>
  <si>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</si>
  <si>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</si>
  <si>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</si>
  <si>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</si>
  <si>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</si>
  <si>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</si>
  <si>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</si>
  <si>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</si>
  <si>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</si>
  <si>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</si>
  <si>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</si>
  <si>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</si>
  <si>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</si>
  <si>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</si>
  <si>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</si>
  <si>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</si>
  <si>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</si>
  <si>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</si>
  <si>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</si>
  <si>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</si>
  <si>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</si>
  <si>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</si>
  <si>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</si>
  <si>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</si>
  <si>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</si>
  <si>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</si>
  <si>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</si>
  <si>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</si>
  <si>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</si>
  <si>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</si>
  <si>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</si>
  <si>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</si>
  <si>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</si>
  <si>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</si>
  <si>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</si>
  <si>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</si>
  <si>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</si>
  <si>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</si>
  <si>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</si>
  <si>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</si>
  <si>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</si>
  <si>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</si>
  <si>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</si>
  <si>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</si>
  <si>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</si>
  <si>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</si>
  <si>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</si>
  <si>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</si>
  <si>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</si>
  <si>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</si>
  <si>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</si>
  <si>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</si>
  <si>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</si>
  <si>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</si>
  <si>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</si>
  <si>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</si>
  <si>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</si>
  <si>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</si>
  <si>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</si>
  <si>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</si>
  <si>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</si>
  <si>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</si>
  <si>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</si>
  <si>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</si>
  <si>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</si>
  <si>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</si>
  <si>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</si>
  <si>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</si>
  <si>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</si>
  <si>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</si>
  <si>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</si>
  <si>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</si>
  <si>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</si>
  <si>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</si>
  <si>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</si>
  <si>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</si>
  <si>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</si>
  <si>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</si>
  <si>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</si>
  <si>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</si>
  <si>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</si>
  <si>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</si>
  <si>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</si>
  <si>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</si>
  <si>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</si>
  <si>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</si>
  <si>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</si>
  <si>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</si>
  <si>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</si>
  <si>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</si>
  <si>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</si>
  <si>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</si>
  <si>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</si>
  <si>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</si>
  <si>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</si>
  <si>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</si>
  <si>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</si>
  <si>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</si>
  <si>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</si>
  <si>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</si>
  <si>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</si>
  <si>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</si>
  <si>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</si>
  <si>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</si>
  <si>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</si>
  <si>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</si>
  <si>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</si>
  <si>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</si>
  <si>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</si>
  <si>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</si>
  <si>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</si>
  <si>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</si>
  <si>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</si>
  <si>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</si>
  <si>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</si>
  <si>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</si>
  <si>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</si>
  <si>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</si>
  <si>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</si>
  <si>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</si>
  <si>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</si>
  <si>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</si>
  <si>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</si>
  <si>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</si>
  <si>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</si>
  <si>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</si>
  <si>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</si>
  <si>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</si>
  <si>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</si>
  <si>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</si>
  <si>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</si>
  <si>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</si>
  <si>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</si>
  <si>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</si>
  <si>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</si>
  <si>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</si>
  <si>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</si>
  <si>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</si>
  <si>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</si>
  <si>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</si>
  <si>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</si>
  <si>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</si>
  <si>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</si>
  <si>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</si>
  <si>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</si>
  <si>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</si>
  <si>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</si>
  <si>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</si>
  <si>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</si>
  <si>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</si>
  <si>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</si>
  <si>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</si>
  <si>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</si>
  <si>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</si>
  <si>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</si>
  <si>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</si>
  <si>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</si>
  <si>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</si>
  <si>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</si>
  <si>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</si>
  <si>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</si>
  <si>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</si>
  <si>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</si>
  <si>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</si>
  <si>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</si>
  <si>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</si>
  <si>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</si>
  <si>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</si>
  <si>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</si>
  <si>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</si>
  <si>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</si>
  <si>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</si>
  <si>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</si>
  <si>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</si>
  <si>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</si>
  <si>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</si>
  <si>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</si>
  <si>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</si>
  <si>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</si>
  <si>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</si>
  <si>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</si>
  <si>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</si>
  <si>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</si>
  <si>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</si>
  <si>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</si>
  <si>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</si>
  <si>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</si>
  <si>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</si>
  <si>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</si>
  <si>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</si>
  <si>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</si>
  <si>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</si>
  <si>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</si>
  <si>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</si>
  <si>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</si>
  <si>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</si>
  <si>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</si>
  <si>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</si>
  <si>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</si>
  <si>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</si>
  <si>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</si>
  <si>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</si>
  <si>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</si>
  <si>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</si>
  <si>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</si>
  <si>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</si>
  <si>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</si>
  <si>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</si>
  <si>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</si>
  <si>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</si>
  <si>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</si>
  <si>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</si>
  <si>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</si>
  <si>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</si>
  <si>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</si>
  <si>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</si>
  <si>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</si>
  <si>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</si>
  <si>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</si>
  <si>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</si>
  <si>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</si>
  <si>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</si>
  <si>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</si>
  <si>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</si>
  <si>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</si>
  <si>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</si>
  <si>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</si>
  <si>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</si>
  <si>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</si>
  <si>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</si>
  <si>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</si>
  <si>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</si>
  <si>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</si>
  <si>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</si>
  <si>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</si>
  <si>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</si>
  <si>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</si>
  <si>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</si>
  <si>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</si>
  <si>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</si>
  <si>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</si>
  <si>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</si>
  <si>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</si>
  <si>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</si>
  <si>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</si>
  <si>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</si>
  <si>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</si>
  <si>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</si>
  <si>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</si>
  <si>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</si>
  <si>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</si>
  <si>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</si>
  <si>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</si>
  <si>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</si>
  <si>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</si>
  <si>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</si>
  <si>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</si>
  <si>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</si>
  <si>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</si>
  <si>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</si>
  <si>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</si>
  <si>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</si>
  <si>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</si>
  <si>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</si>
  <si>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</si>
  <si>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</si>
  <si>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</si>
  <si>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</si>
  <si>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</si>
  <si>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</si>
  <si>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</si>
  <si>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</si>
  <si>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</si>
  <si>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</si>
  <si>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</si>
  <si>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</si>
  <si>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</si>
  <si>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</si>
  <si>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</si>
  <si>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</si>
  <si>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</si>
  <si>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</si>
  <si>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</si>
  <si>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</si>
  <si>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</si>
  <si>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</si>
  <si>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</si>
  <si>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</si>
  <si>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</si>
  <si>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</si>
  <si>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</si>
  <si>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</si>
  <si>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</si>
  <si>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</si>
  <si>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</si>
  <si>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</si>
  <si>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</si>
  <si>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</si>
  <si>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</si>
  <si>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</si>
  <si>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</si>
  <si>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</si>
  <si>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</si>
  <si>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</si>
  <si>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</si>
  <si>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</si>
  <si>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</si>
  <si>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</si>
  <si>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</si>
  <si>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</si>
  <si>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</si>
  <si>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</si>
  <si>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</si>
  <si>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</si>
  <si>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</si>
  <si>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</si>
  <si>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</si>
  <si>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</si>
  <si>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</si>
  <si>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</si>
  <si>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</si>
  <si>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</si>
  <si>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</si>
  <si>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</si>
  <si>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</si>
  <si>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</si>
  <si>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</si>
  <si>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</si>
  <si>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</si>
  <si>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</si>
  <si>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</si>
  <si>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</si>
  <si>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</si>
  <si>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</si>
  <si>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</si>
  <si>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</si>
  <si>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</si>
  <si>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</si>
  <si>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</si>
  <si>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</si>
  <si>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</si>
  <si>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</si>
  <si>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</si>
  <si>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</si>
  <si>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</si>
  <si>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</si>
  <si>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</si>
  <si>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</si>
  <si>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</si>
  <si>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</si>
  <si>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</si>
  <si>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</si>
  <si>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</si>
  <si>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</si>
  <si>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</si>
  <si>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</si>
  <si>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</si>
  <si>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</si>
  <si>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</si>
  <si>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</si>
  <si>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</si>
  <si>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</si>
  <si>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</si>
  <si>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</si>
  <si>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</si>
  <si>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</si>
  <si>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</si>
  <si>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</si>
  <si>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</si>
  <si>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</si>
  <si>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</si>
  <si>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</si>
  <si>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</si>
  <si>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</si>
  <si>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</si>
  <si>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</si>
  <si>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</si>
  <si>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</si>
  <si>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</si>
  <si>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</si>
  <si>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</si>
  <si>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</si>
  <si>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</si>
  <si>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</si>
  <si>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</si>
  <si>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</si>
  <si>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</si>
  <si>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</si>
  <si>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</si>
  <si>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</si>
  <si>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</si>
  <si>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</si>
  <si>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</si>
  <si>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</si>
  <si>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</si>
  <si>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</si>
  <si>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</si>
  <si>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</si>
  <si>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</si>
  <si>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</si>
  <si>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</si>
  <si>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</si>
  <si>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</si>
  <si>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</si>
  <si>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</si>
  <si>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</si>
  <si>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</si>
  <si>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</si>
  <si>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</si>
  <si>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</si>
  <si>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</si>
  <si>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</si>
  <si>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</si>
  <si>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</si>
  <si>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</si>
  <si>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</si>
  <si>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</si>
  <si>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</si>
  <si>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</si>
  <si>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</si>
  <si>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</si>
  <si>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</si>
  <si>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</si>
  <si>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</si>
  <si>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</si>
  <si>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</si>
  <si>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</si>
  <si>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</si>
  <si>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</si>
  <si>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</si>
  <si>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</si>
  <si>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</si>
  <si>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</si>
  <si>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</si>
  <si>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</si>
  <si>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</si>
  <si>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</si>
  <si>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</si>
  <si>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</si>
  <si>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</si>
  <si>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</si>
  <si>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</si>
  <si>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</si>
  <si>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</si>
  <si>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</si>
  <si>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</si>
  <si>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</si>
  <si>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</si>
  <si>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</si>
  <si>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</si>
  <si>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</si>
  <si>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</si>
  <si>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</si>
  <si>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</si>
  <si>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</si>
  <si>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</si>
  <si>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</si>
  <si>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</si>
  <si>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</si>
  <si>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</si>
  <si>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</si>
  <si>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</si>
  <si>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</si>
  <si>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</si>
  <si>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</si>
  <si>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</si>
  <si>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</si>
  <si>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</si>
  <si>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</si>
  <si>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</si>
  <si>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</si>
  <si>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</si>
  <si>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</si>
  <si>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</si>
  <si>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</si>
  <si>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</si>
  <si>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</si>
  <si>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</si>
  <si>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</si>
  <si>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</si>
  <si>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</si>
  <si>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</si>
  <si>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</si>
  <si>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</si>
  <si>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</si>
  <si>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</si>
  <si>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</si>
  <si>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</si>
  <si>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</si>
  <si>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</si>
  <si>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</si>
  <si>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</si>
  <si>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</si>
  <si>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</si>
  <si>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</si>
  <si>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</si>
  <si>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</si>
  <si>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</si>
  <si>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</si>
  <si>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</si>
  <si>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</si>
  <si>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</si>
  <si>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</si>
  <si>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</si>
  <si>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</si>
  <si>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</si>
  <si>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</si>
  <si>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</si>
  <si>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</si>
  <si>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</si>
  <si>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</si>
  <si>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</si>
  <si>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</si>
  <si>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</si>
  <si>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</si>
  <si>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</si>
  <si>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</si>
  <si>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</si>
  <si>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</si>
  <si>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</si>
  <si>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</si>
  <si>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</si>
  <si>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</si>
  <si>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</si>
  <si>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</si>
  <si>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</si>
  <si>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</si>
  <si>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</si>
  <si>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</si>
  <si>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</si>
  <si>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</si>
  <si>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</si>
  <si>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</si>
  <si>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</si>
  <si>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</si>
  <si>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</si>
  <si>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</si>
  <si>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</si>
  <si>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</si>
  <si>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</si>
  <si>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</si>
  <si>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</si>
  <si>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</si>
  <si>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</si>
  <si>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</si>
  <si>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</si>
  <si>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</si>
  <si>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</si>
  <si>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</si>
  <si>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</si>
  <si>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</si>
  <si>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</si>
  <si>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</si>
  <si>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</si>
  <si>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</si>
  <si>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</si>
  <si>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</si>
  <si>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</si>
  <si>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</si>
  <si>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</si>
  <si>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</si>
  <si>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</si>
  <si>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</si>
  <si>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</si>
  <si>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</si>
  <si>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</si>
  <si>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</si>
  <si>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</si>
  <si>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</si>
  <si>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</si>
  <si>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</si>
  <si>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</si>
  <si>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</si>
  <si>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</si>
  <si>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</si>
  <si>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</si>
  <si>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</si>
  <si>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</si>
  <si>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</si>
  <si>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</si>
  <si>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</si>
  <si>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</si>
  <si>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</si>
  <si>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</si>
  <si>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</si>
  <si>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</si>
  <si>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</si>
  <si>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</si>
  <si>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</si>
  <si>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</si>
  <si>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</si>
  <si>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</si>
  <si>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</si>
  <si>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</si>
  <si>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</si>
  <si>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</si>
  <si>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</si>
  <si>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</si>
  <si>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</si>
  <si>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</si>
  <si>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</si>
  <si>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</si>
  <si>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</si>
  <si>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</si>
  <si>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</si>
  <si>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</si>
  <si>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</si>
  <si>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</si>
  <si>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</si>
  <si>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</si>
  <si>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</si>
  <si>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</si>
  <si>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</si>
  <si>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</si>
  <si>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</si>
  <si>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</si>
  <si>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</si>
  <si>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</si>
  <si>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</si>
  <si>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</si>
  <si>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</si>
  <si>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</si>
  <si>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</si>
  <si>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</si>
  <si>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</si>
  <si>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</si>
  <si>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</si>
  <si>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</si>
  <si>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</si>
  <si>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</si>
  <si>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</si>
  <si>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</si>
  <si>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</si>
  <si>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</si>
  <si>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</si>
  <si>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</si>
  <si>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</si>
  <si>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</si>
  <si>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</si>
  <si>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</si>
  <si>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</si>
  <si>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</si>
  <si>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</si>
  <si>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</si>
  <si>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</si>
  <si>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</si>
  <si>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</si>
  <si>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</si>
  <si>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</si>
  <si>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</si>
  <si>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</si>
  <si>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</si>
  <si>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</si>
  <si>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</si>
  <si>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</si>
  <si>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</si>
  <si>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</si>
  <si>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</si>
  <si>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</si>
  <si>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</si>
  <si>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</si>
  <si>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</si>
  <si>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</si>
  <si>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</si>
  <si>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</si>
  <si>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</si>
  <si>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</si>
  <si>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</si>
  <si>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</si>
  <si>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</si>
  <si>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</si>
  <si>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</si>
  <si>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</si>
  <si>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</si>
  <si>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</si>
  <si>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</si>
  <si>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</si>
  <si>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</si>
  <si>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</si>
  <si>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</si>
  <si>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</si>
  <si>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</si>
  <si>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</si>
  <si>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</si>
  <si>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</si>
  <si>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</si>
  <si>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</si>
  <si>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</si>
  <si>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</si>
  <si>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</si>
  <si>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</si>
  <si>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</si>
  <si>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</si>
  <si>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</si>
  <si>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</si>
  <si>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</si>
  <si>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</si>
  <si>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</si>
  <si>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</si>
  <si>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</si>
  <si>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</si>
  <si>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</si>
  <si>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</si>
  <si>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</si>
  <si>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</si>
  <si>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</si>
  <si>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</si>
  <si>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</si>
  <si>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</si>
  <si>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</si>
  <si>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</si>
  <si>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</si>
  <si>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</si>
  <si>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</si>
  <si>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</si>
  <si>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</si>
  <si>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</si>
  <si>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</si>
  <si>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</si>
  <si>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</si>
  <si>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</si>
  <si>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</si>
  <si>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</si>
  <si>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</si>
  <si>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</si>
  <si>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</si>
  <si>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</si>
  <si>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</si>
  <si>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</si>
  <si>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</si>
  <si>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</si>
  <si>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</si>
  <si>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</si>
  <si>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</si>
  <si>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</si>
  <si>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</si>
  <si>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</si>
  <si>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</si>
  <si>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</si>
  <si>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</si>
  <si>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</si>
  <si>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</si>
  <si>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</si>
  <si>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</si>
  <si>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</si>
  <si>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</si>
  <si>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</si>
  <si>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</si>
  <si>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</si>
  <si>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</si>
  <si>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</si>
  <si>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</si>
  <si>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</si>
  <si>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</si>
  <si>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</si>
  <si>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</si>
  <si>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</si>
  <si>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</si>
  <si>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</si>
  <si>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</si>
  <si>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</si>
  <si>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</si>
  <si>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</si>
  <si>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</si>
  <si>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</si>
  <si>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</si>
  <si>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</si>
  <si>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</si>
  <si>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</si>
  <si>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</si>
  <si>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</si>
  <si>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</si>
  <si>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</si>
  <si>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</si>
  <si>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</si>
  <si>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</si>
  <si>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</si>
  <si>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</si>
  <si>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</si>
  <si>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</si>
  <si>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</si>
  <si>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</si>
  <si>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</si>
  <si>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</si>
  <si>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</si>
  <si>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</si>
  <si>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</si>
  <si>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</si>
  <si>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</si>
  <si>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</si>
  <si>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</si>
  <si>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</si>
  <si>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</si>
  <si>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</si>
  <si>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</si>
  <si>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</si>
  <si>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</si>
  <si>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</si>
  <si>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</si>
  <si>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</si>
  <si>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</si>
  <si>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</si>
  <si>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</si>
  <si>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</si>
  <si>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</si>
  <si>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</si>
  <si>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</si>
  <si>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</si>
  <si>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</si>
  <si>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</si>
  <si>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</si>
  <si>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</si>
  <si>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</si>
  <si>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</si>
  <si>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</si>
  <si>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</si>
  <si>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</si>
  <si>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</si>
  <si>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</si>
  <si>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</si>
  <si>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</si>
  <si>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</si>
  <si>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</si>
  <si>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</si>
  <si>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</si>
  <si>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</si>
  <si>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</si>
  <si>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</si>
  <si>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</si>
  <si>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</si>
  <si>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</si>
  <si>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</si>
  <si>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</si>
  <si>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</si>
  <si>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</si>
  <si>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</si>
  <si>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</si>
  <si>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</si>
  <si>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</si>
  <si>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</si>
  <si>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</si>
  <si>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</si>
  <si>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</si>
  <si>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</si>
  <si>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</si>
  <si>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</si>
  <si>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</si>
  <si>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</si>
  <si>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</si>
  <si>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</si>
  <si>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</si>
  <si>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</si>
  <si>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</si>
  <si>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</si>
  <si>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</si>
  <si>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</si>
  <si>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</si>
  <si>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</si>
  <si>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</si>
  <si>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</si>
  <si>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</si>
  <si>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</si>
  <si>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</si>
  <si>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</si>
  <si>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</si>
  <si>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</si>
  <si>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</si>
  <si>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</si>
  <si>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</si>
  <si>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</si>
  <si>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</si>
  <si>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</si>
  <si>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</si>
  <si>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</si>
  <si>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</si>
  <si>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</si>
  <si>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</si>
  <si>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</si>
  <si>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</si>
  <si>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</si>
  <si>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</si>
  <si>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</si>
  <si>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</si>
  <si>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</si>
  <si>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</si>
  <si>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</si>
  <si>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</si>
  <si>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</si>
  <si>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</si>
  <si>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</si>
  <si>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</si>
  <si>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</si>
  <si>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</si>
  <si>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</si>
  <si>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</si>
  <si>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</si>
  <si>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</si>
  <si>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</si>
  <si>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</si>
  <si>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</si>
  <si>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</si>
  <si>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</si>
  <si>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</si>
  <si>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</si>
  <si>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</si>
  <si>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</si>
  <si>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</si>
  <si>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</si>
  <si>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</si>
  <si>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</si>
  <si>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</si>
  <si>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</si>
  <si>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</si>
  <si>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</si>
  <si>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</si>
  <si>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</si>
  <si>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</si>
  <si>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</si>
  <si>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</si>
  <si>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</si>
  <si>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</si>
  <si>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</si>
  <si>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</si>
  <si>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</si>
  <si>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</si>
  <si>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</si>
  <si>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</si>
  <si>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</si>
  <si>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</si>
  <si>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</si>
  <si>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</si>
  <si>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</si>
  <si>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</si>
  <si>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</si>
  <si>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</si>
  <si>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</si>
  <si>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</si>
  <si>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</si>
  <si>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</si>
  <si>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</si>
  <si>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</si>
  <si>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</si>
  <si>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</si>
  <si>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</si>
  <si>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</si>
  <si>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</si>
  <si>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</si>
  <si>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</si>
  <si>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</si>
  <si>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</si>
  <si>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</si>
  <si>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</si>
  <si>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</si>
  <si>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</si>
  <si>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</si>
  <si>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</si>
  <si>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</si>
  <si>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</si>
  <si>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</si>
  <si>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</si>
  <si>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</si>
  <si>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</si>
  <si>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</si>
  <si>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</si>
  <si>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</si>
  <si>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</si>
  <si>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</si>
  <si>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</si>
  <si>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</si>
  <si>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</si>
  <si>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</si>
  <si>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</si>
  <si>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</si>
  <si>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</si>
  <si>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</si>
  <si>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</si>
  <si>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</si>
  <si>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</si>
  <si>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</si>
  <si>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</si>
  <si>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</si>
  <si>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</si>
  <si>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</si>
  <si>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</si>
  <si>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</si>
  <si>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</si>
  <si>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</si>
  <si>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</si>
  <si>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</si>
  <si>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</si>
  <si>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</si>
  <si>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</si>
  <si>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</si>
  <si>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</si>
  <si>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</si>
  <si>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</si>
  <si>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</si>
  <si>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</si>
  <si>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</si>
  <si>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</si>
  <si>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</si>
  <si>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</si>
  <si>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</si>
  <si>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</si>
  <si>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</si>
  <si>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</si>
  <si>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</si>
  <si>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</si>
  <si>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</si>
  <si>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</si>
  <si>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</si>
  <si>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</si>
  <si>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</si>
  <si>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</si>
  <si>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</si>
  <si>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</si>
  <si>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</si>
  <si>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</si>
  <si>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</si>
  <si>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</si>
  <si>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</si>
  <si>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</si>
  <si>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</si>
  <si>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</si>
  <si>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</si>
  <si>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</si>
  <si>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</si>
  <si>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</si>
  <si>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</si>
  <si>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</si>
  <si>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</si>
  <si>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</si>
  <si>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</si>
  <si>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</si>
  <si>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</si>
  <si>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</si>
  <si>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</si>
  <si>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</si>
  <si>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</si>
  <si>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</si>
  <si>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</si>
  <si>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</si>
  <si>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</si>
  <si>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</si>
  <si>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</si>
  <si>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</si>
  <si>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</si>
  <si>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</si>
  <si>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</si>
  <si>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</si>
  <si>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</si>
  <si>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</si>
  <si>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</si>
  <si>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</si>
  <si>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</si>
  <si>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</si>
  <si>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</si>
  <si>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</si>
  <si>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</si>
  <si>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</si>
  <si>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</si>
  <si>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</si>
  <si>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</si>
  <si>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</si>
  <si>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</si>
  <si>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</si>
  <si>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</si>
  <si>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</si>
  <si>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</si>
  <si>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</si>
  <si>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</si>
  <si>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</si>
  <si>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</si>
  <si>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</si>
  <si>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</si>
  <si>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</si>
  <si>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</si>
  <si>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</si>
  <si>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</si>
  <si>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</si>
  <si>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</si>
  <si>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</si>
  <si>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</si>
  <si>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</si>
  <si>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</si>
  <si>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</si>
  <si>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</si>
  <si>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</si>
  <si>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</si>
  <si>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</si>
  <si>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</si>
  <si>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</si>
  <si>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</si>
  <si>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</si>
  <si>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</si>
  <si>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</si>
  <si>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</si>
  <si>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</si>
  <si>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</si>
  <si>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</si>
  <si>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</si>
  <si>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</si>
  <si>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</si>
  <si>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</si>
  <si>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</si>
  <si>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</si>
  <si>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</si>
  <si>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</si>
  <si>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</si>
  <si>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</si>
  <si>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</si>
  <si>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</si>
  <si>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</si>
  <si>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</si>
  <si>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</si>
  <si>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</si>
  <si>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</si>
  <si>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</si>
  <si>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</si>
  <si>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</si>
  <si>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</si>
  <si>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</si>
  <si>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</si>
  <si>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</si>
  <si>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</si>
  <si>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</si>
  <si>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</si>
  <si>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</si>
  <si>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</si>
  <si>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</si>
  <si>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</si>
  <si>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</si>
  <si>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</si>
  <si>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</si>
  <si>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</si>
  <si>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</si>
  <si>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</si>
  <si>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</si>
  <si>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</si>
  <si>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</si>
  <si>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</si>
  <si>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</si>
  <si>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</si>
  <si>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</si>
  <si>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</si>
  <si>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</si>
  <si>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</si>
  <si>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</si>
  <si>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</si>
  <si>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</si>
  <si>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</si>
  <si>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</si>
  <si>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</si>
  <si>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</si>
  <si>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</si>
  <si>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</si>
  <si>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</si>
  <si>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</si>
  <si>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</si>
  <si>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</si>
  <si>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</si>
  <si>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</si>
  <si>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</si>
  <si>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</si>
  <si>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</si>
  <si>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</si>
  <si>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</si>
  <si>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</si>
  <si>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</si>
  <si>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</si>
  <si>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</si>
  <si>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</si>
  <si>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</si>
  <si>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</si>
  <si>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</si>
  <si>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</si>
  <si>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</si>
  <si>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</si>
  <si>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</si>
  <si>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</si>
  <si>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</si>
  <si>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</si>
  <si>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</si>
  <si>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</si>
  <si>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</si>
  <si>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</si>
  <si>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</si>
  <si>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</si>
  <si>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</si>
  <si>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</si>
  <si>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</si>
  <si>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</si>
  <si>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</si>
  <si>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</si>
  <si>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</si>
  <si>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</si>
  <si>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</si>
  <si>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</si>
  <si>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</si>
  <si>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</si>
  <si>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</si>
  <si>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</si>
  <si>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</si>
  <si>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</si>
  <si>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</si>
  <si>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</si>
  <si>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</si>
  <si>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</si>
  <si>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</si>
  <si>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</si>
  <si>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</si>
  <si>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</si>
  <si>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</si>
  <si>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</si>
  <si>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</si>
  <si>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</si>
  <si>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</si>
  <si>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</si>
  <si>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</si>
  <si>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</si>
  <si>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</si>
  <si>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</si>
  <si>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</si>
  <si>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</si>
  <si>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</si>
  <si>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</si>
  <si>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</si>
  <si>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</si>
  <si>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</si>
  <si>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</si>
  <si>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</si>
  <si>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</si>
  <si>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</si>
  <si>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</si>
  <si>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</si>
  <si>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</si>
  <si>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</si>
  <si>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</si>
  <si>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</si>
  <si>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</si>
  <si>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</si>
  <si>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</si>
  <si>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</si>
  <si>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</si>
  <si>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</si>
  <si>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</si>
  <si>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</si>
  <si>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</si>
  <si>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</si>
  <si>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</si>
  <si>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</si>
  <si>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</si>
  <si>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</si>
  <si>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</si>
  <si>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</si>
  <si>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</si>
  <si>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</si>
  <si>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</si>
  <si>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</si>
  <si>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</si>
  <si>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</si>
  <si>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</si>
  <si>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</si>
  <si>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</si>
  <si>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</si>
  <si>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</si>
  <si>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</si>
  <si>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</si>
  <si>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</si>
  <si>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</si>
  <si>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</si>
  <si>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</si>
  <si>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</si>
  <si>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</si>
  <si>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</si>
  <si>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</si>
  <si>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</si>
  <si>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</si>
  <si>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</si>
  <si>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</si>
  <si>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</si>
  <si>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</si>
  <si>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</si>
  <si>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</si>
  <si>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</si>
  <si>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</si>
  <si>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</si>
  <si>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</si>
  <si>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</si>
  <si>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</si>
  <si>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</si>
  <si>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</si>
  <si>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</si>
  <si>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</si>
  <si>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</si>
  <si>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</si>
  <si>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</si>
  <si>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</si>
  <si>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</si>
  <si>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</si>
  <si>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</si>
  <si>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</si>
  <si>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</si>
  <si>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</si>
  <si>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</si>
  <si>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</si>
  <si>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</si>
  <si>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</si>
  <si>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</si>
  <si>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</si>
  <si>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</si>
  <si>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</si>
  <si>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</si>
  <si>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</si>
  <si>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</si>
  <si>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</si>
  <si>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</si>
  <si>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</si>
  <si>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</si>
  <si>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</si>
  <si>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</si>
  <si>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</si>
  <si>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</si>
  <si>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</si>
  <si>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</si>
  <si>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</si>
  <si>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</si>
  <si>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</si>
  <si>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</si>
  <si>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</si>
  <si>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</si>
  <si>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</si>
  <si>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</si>
  <si>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</si>
  <si>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</si>
  <si>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</si>
  <si>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</si>
  <si>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</si>
  <si>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</si>
  <si>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</si>
  <si>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</si>
  <si>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</si>
  <si>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</si>
  <si>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</si>
  <si>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</si>
  <si>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</si>
  <si>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</si>
  <si>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</si>
  <si>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</si>
  <si>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</si>
  <si>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</si>
  <si>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</si>
  <si>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</si>
  <si>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</si>
  <si>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</si>
  <si>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</si>
  <si>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</si>
  <si>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</si>
  <si>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</si>
  <si>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</si>
  <si>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</si>
  <si>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</si>
  <si>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</si>
  <si>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</si>
  <si>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</si>
  <si>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</si>
  <si>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</si>
  <si>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</si>
  <si>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</si>
  <si>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</si>
  <si>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</si>
  <si>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</si>
  <si>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</si>
  <si>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</si>
  <si>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</si>
  <si>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</si>
  <si>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</si>
  <si>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</si>
  <si>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</si>
  <si>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</si>
  <si>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</si>
  <si>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</si>
  <si>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</si>
  <si>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</si>
  <si>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</si>
  <si>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</si>
  <si>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</si>
  <si>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</si>
  <si>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</si>
  <si>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</si>
  <si>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</si>
  <si>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</si>
  <si>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</si>
  <si>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</si>
  <si>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</si>
  <si>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</si>
  <si>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</si>
  <si>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</si>
  <si>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</si>
  <si>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</si>
  <si>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</si>
  <si>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</si>
  <si>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</si>
  <si>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</si>
  <si>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</si>
  <si>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</si>
  <si>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</si>
  <si>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</si>
  <si>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</si>
  <si>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</si>
  <si>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</si>
  <si>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</si>
  <si>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</si>
  <si>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</si>
  <si>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</si>
  <si>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</si>
  <si>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</si>
  <si>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</si>
  <si>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</si>
  <si>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</si>
  <si>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</si>
  <si>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</si>
  <si>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</si>
  <si>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</si>
  <si>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</si>
  <si>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</si>
  <si>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</si>
  <si>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</si>
  <si>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</si>
  <si>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</si>
  <si>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</si>
  <si>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</si>
  <si>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</si>
  <si>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</si>
  <si>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</si>
  <si>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</si>
  <si>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</si>
  <si>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</si>
  <si>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</si>
  <si>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</si>
  <si>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</si>
  <si>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</si>
  <si>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</si>
  <si>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</si>
  <si>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</si>
  <si>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</si>
  <si>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</si>
  <si>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</si>
  <si>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</si>
  <si>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</si>
  <si>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</si>
  <si>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</si>
  <si>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</si>
  <si>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</si>
  <si>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</si>
  <si>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</si>
  <si>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</si>
  <si>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</si>
  <si>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</si>
  <si>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</si>
  <si>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</si>
  <si>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</si>
  <si>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</si>
  <si>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</si>
  <si>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</si>
  <si>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</si>
  <si>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</si>
  <si>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</si>
  <si>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</si>
  <si>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</si>
  <si>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</si>
  <si>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</si>
  <si>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</si>
  <si>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</si>
  <si>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</si>
  <si>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</si>
  <si>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</si>
  <si>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</si>
  <si>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</si>
  <si>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</si>
  <si>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</si>
  <si>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</si>
  <si>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</si>
  <si>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</si>
  <si>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</si>
  <si>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</si>
  <si>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</si>
  <si>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</si>
  <si>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</si>
  <si>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</si>
  <si>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</si>
  <si>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</si>
  <si>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</si>
  <si>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</si>
  <si>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</si>
  <si>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</si>
  <si>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</si>
  <si>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</si>
  <si>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</si>
  <si>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</si>
  <si>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</si>
  <si>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</si>
  <si>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</si>
  <si>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</si>
  <si>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</si>
  <si>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</si>
  <si>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</si>
  <si>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</si>
  <si>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</si>
  <si>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</si>
  <si>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</si>
  <si>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</si>
  <si>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</si>
  <si>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</si>
  <si>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</si>
  <si>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</si>
  <si>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</si>
  <si>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</si>
  <si>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</si>
  <si>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</si>
  <si>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</si>
  <si>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</si>
  <si>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</si>
  <si>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</si>
  <si>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</si>
  <si>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</si>
  <si>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</si>
  <si>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</si>
  <si>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</si>
  <si>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</si>
  <si>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</si>
  <si>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</si>
  <si>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</si>
  <si>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</si>
  <si>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</si>
  <si>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</si>
  <si>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</si>
  <si>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</si>
  <si>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</si>
  <si>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</si>
  <si>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</si>
  <si>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</si>
  <si>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</si>
  <si>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</si>
  <si>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</si>
  <si>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</si>
  <si>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</si>
  <si>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</si>
  <si>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</si>
  <si>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</si>
  <si>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</si>
  <si>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</si>
  <si>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</si>
  <si>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</si>
  <si>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</si>
  <si>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</si>
  <si>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</si>
  <si>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</si>
  <si>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</si>
  <si>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</si>
  <si>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</si>
  <si>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</si>
  <si>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</si>
  <si>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</si>
  <si>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</si>
  <si>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</si>
  <si>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</si>
  <si>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</si>
  <si>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</si>
  <si>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</si>
  <si>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</si>
  <si>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</si>
  <si>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</si>
  <si>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</si>
  <si>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</si>
  <si>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</si>
  <si>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</si>
  <si>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</si>
  <si>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</si>
  <si>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</si>
  <si>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</si>
  <si>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</si>
  <si>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</si>
  <si>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</si>
  <si>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</si>
  <si>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</si>
  <si>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</si>
  <si>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</si>
  <si>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</si>
  <si>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</si>
  <si>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</si>
  <si>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</si>
  <si>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</si>
  <si>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</si>
  <si>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</si>
  <si>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</si>
  <si>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</si>
  <si>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</si>
  <si>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</si>
  <si>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</si>
  <si>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</si>
  <si>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</si>
  <si>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</si>
  <si>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</si>
  <si>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</si>
  <si>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</si>
  <si>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</si>
  <si>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</si>
  <si>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</si>
  <si>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</si>
  <si>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</si>
  <si>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</si>
  <si>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</si>
  <si>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</si>
  <si>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</si>
  <si>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</si>
  <si>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</si>
  <si>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</si>
  <si>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</si>
  <si>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</si>
  <si>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</si>
  <si>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</si>
  <si>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</si>
  <si>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</si>
  <si>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</si>
  <si>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</si>
  <si>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</si>
  <si>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</si>
  <si>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</si>
  <si>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</si>
  <si>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</si>
  <si>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</si>
  <si>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</si>
  <si>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</si>
  <si>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</si>
  <si>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</si>
  <si>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</si>
  <si>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</si>
  <si>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</si>
  <si>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</si>
  <si>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</si>
  <si>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</si>
  <si>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</si>
  <si>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</si>
  <si>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</si>
  <si>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</si>
  <si>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</si>
  <si>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</si>
  <si>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</si>
  <si>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</si>
  <si>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</si>
  <si>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</si>
  <si>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</si>
  <si>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</si>
  <si>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</si>
  <si>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</si>
  <si>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</si>
  <si>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</si>
  <si>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</si>
  <si>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</si>
  <si>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</si>
  <si>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</si>
  <si>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</si>
  <si>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</si>
  <si>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</si>
  <si>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</si>
  <si>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</si>
  <si>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</si>
  <si>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</si>
  <si>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</si>
  <si>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</si>
  <si>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</si>
  <si>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</si>
  <si>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</si>
  <si>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</si>
  <si>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</si>
  <si>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</si>
  <si>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</si>
  <si>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</si>
  <si>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</si>
  <si>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</si>
  <si>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</si>
  <si>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</si>
  <si>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</si>
  <si>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</si>
  <si>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</si>
  <si>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</si>
  <si>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</si>
  <si>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</si>
  <si>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</si>
  <si>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</si>
  <si>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</si>
  <si>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</si>
  <si>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</si>
  <si>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</si>
  <si>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</si>
  <si>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</si>
  <si>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</si>
  <si>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</si>
  <si>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</si>
  <si>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</si>
  <si>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</si>
  <si>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</si>
  <si>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</si>
  <si>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</si>
  <si>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</si>
  <si>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</si>
  <si>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</si>
  <si>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</si>
  <si>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</si>
  <si>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</si>
  <si>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</si>
  <si>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</si>
  <si>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</si>
  <si>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</si>
  <si>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</si>
  <si>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</si>
  <si>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</si>
  <si>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</si>
  <si>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</si>
  <si>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</si>
  <si>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</si>
  <si>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</si>
  <si>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</si>
  <si>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</si>
  <si>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</si>
  <si>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</si>
  <si>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</si>
  <si>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</si>
  <si>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</si>
  <si>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</si>
  <si>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</si>
  <si>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</si>
  <si>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</si>
  <si>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</si>
  <si>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</si>
  <si>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</si>
  <si>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</si>
  <si>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</si>
  <si>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</si>
  <si>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</si>
  <si>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</si>
  <si>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</si>
  <si>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</si>
  <si>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</si>
  <si>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</si>
  <si>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</si>
  <si>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</si>
  <si>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</si>
  <si>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</si>
  <si>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</si>
  <si>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</si>
  <si>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</si>
  <si>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</si>
  <si>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</si>
  <si>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</si>
  <si>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</si>
  <si>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</si>
  <si>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</si>
  <si>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</si>
  <si>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</si>
  <si>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</si>
  <si>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</si>
  <si>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</si>
  <si>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</si>
  <si>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</si>
  <si>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</si>
  <si>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</si>
  <si>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</si>
  <si>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</si>
  <si>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</si>
  <si>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</si>
  <si>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</si>
  <si>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</si>
  <si>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</si>
  <si>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</si>
  <si>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</si>
  <si>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</si>
  <si>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</si>
  <si>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</si>
  <si>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</si>
  <si>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</si>
  <si>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</si>
  <si>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</si>
  <si>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</si>
  <si>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</si>
  <si>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</si>
  <si>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</si>
  <si>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</si>
  <si>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</si>
  <si>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</si>
  <si>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</si>
  <si>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</si>
  <si>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</si>
  <si>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</si>
  <si>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</si>
  <si>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</si>
  <si>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</si>
  <si>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</si>
  <si>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</si>
  <si>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</si>
  <si>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</si>
  <si>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</si>
  <si>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</si>
  <si>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</si>
  <si>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</si>
  <si>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</si>
  <si>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</si>
  <si>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</si>
  <si>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</si>
  <si>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</si>
  <si>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</si>
  <si>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</si>
  <si>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</si>
  <si>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</si>
  <si>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</si>
  <si>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</si>
  <si>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</si>
  <si>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</si>
  <si>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</si>
  <si>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</si>
  <si>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</si>
  <si>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</si>
  <si>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</si>
  <si>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</si>
  <si>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</si>
  <si>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</si>
  <si>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</si>
  <si>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</si>
  <si>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</si>
  <si>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</si>
  <si>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</si>
  <si>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</si>
  <si>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</si>
  <si>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</si>
  <si>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</si>
  <si>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</si>
  <si>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</si>
  <si>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</si>
  <si>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</si>
  <si>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</si>
  <si>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</si>
  <si>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</si>
  <si>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</si>
  <si>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</si>
  <si>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</si>
  <si>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</si>
  <si>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</si>
  <si>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</si>
  <si>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</si>
  <si>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</si>
  <si>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</si>
  <si>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</si>
  <si>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</si>
  <si>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</si>
  <si>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</si>
  <si>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</si>
  <si>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</si>
  <si>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</si>
  <si>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</si>
  <si>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</si>
  <si>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</si>
  <si>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</si>
  <si>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</si>
  <si>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</si>
  <si>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</si>
  <si>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</si>
  <si>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</si>
  <si>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</si>
  <si>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</si>
  <si>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</si>
  <si>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</si>
  <si>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</si>
  <si>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</si>
  <si>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</si>
  <si>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</si>
  <si>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</si>
  <si>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</si>
  <si>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</si>
  <si>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</si>
  <si>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</si>
  <si>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</si>
  <si>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</si>
  <si>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</si>
  <si>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</si>
  <si>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</si>
  <si>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</si>
  <si>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</si>
  <si>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</si>
  <si>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</si>
  <si>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</si>
  <si>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</si>
  <si>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</si>
  <si>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</si>
  <si>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</si>
  <si>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</si>
  <si>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</si>
  <si>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</si>
  <si>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</si>
  <si>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</si>
  <si>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</si>
  <si>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</si>
  <si>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</si>
  <si>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</si>
  <si>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</si>
  <si>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</si>
  <si>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</si>
  <si>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</si>
  <si>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</si>
  <si>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</si>
  <si>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</si>
  <si>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</si>
  <si>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</si>
  <si>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</si>
  <si>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</si>
  <si>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</si>
  <si>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</si>
  <si>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</si>
  <si>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</si>
  <si>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</si>
  <si>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</si>
  <si>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</si>
  <si>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</si>
  <si>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</si>
  <si>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</si>
  <si>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</si>
  <si>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</si>
  <si>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</si>
  <si>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</si>
  <si>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</si>
  <si>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</si>
  <si>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</si>
  <si>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</si>
  <si>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</si>
  <si>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</si>
  <si>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</si>
  <si>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</si>
  <si>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</si>
  <si>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</si>
  <si>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</si>
  <si>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</si>
  <si>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</si>
  <si>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</si>
  <si>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</si>
  <si>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</si>
  <si>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</si>
  <si>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</si>
  <si>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</si>
  <si>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</si>
  <si>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</si>
  <si>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</si>
  <si>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</si>
  <si>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</si>
  <si>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</si>
  <si>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</si>
  <si>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</si>
  <si>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</si>
  <si>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</si>
  <si>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</si>
  <si>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</si>
  <si>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</si>
  <si>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</si>
  <si>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</si>
  <si>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</si>
  <si>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</si>
  <si>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</si>
  <si>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</si>
  <si>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</si>
  <si>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</si>
  <si>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</si>
  <si>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</si>
  <si>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</si>
  <si>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</si>
  <si>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</si>
  <si>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</si>
  <si>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</si>
  <si>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</si>
  <si>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</si>
  <si>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</si>
  <si>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</si>
  <si>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</si>
  <si>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</si>
  <si>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</si>
  <si>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</si>
  <si>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</si>
  <si>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</si>
  <si>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</si>
  <si>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</si>
  <si>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</si>
  <si>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</si>
  <si>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</si>
  <si>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</si>
  <si>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</si>
  <si>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</si>
  <si>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</si>
  <si>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</si>
  <si>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</si>
  <si>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</si>
  <si>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</si>
  <si>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</si>
  <si>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</si>
  <si>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</si>
  <si>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</si>
  <si>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</si>
  <si>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</si>
  <si>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</si>
  <si>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</si>
  <si>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</si>
  <si>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</si>
  <si>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</si>
  <si>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</si>
  <si>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</si>
  <si>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</si>
  <si>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</si>
  <si>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</si>
  <si>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</si>
  <si>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</si>
  <si>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</si>
  <si>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</si>
  <si>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</si>
  <si>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</si>
  <si>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</si>
  <si>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</si>
  <si>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</si>
  <si>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</si>
  <si>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</si>
  <si>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</si>
  <si>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</si>
  <si>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</si>
  <si>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</si>
  <si>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</si>
  <si>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</si>
  <si>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</si>
  <si>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</si>
  <si>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</si>
  <si>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</si>
  <si>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</si>
  <si>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</si>
  <si>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</si>
  <si>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</si>
  <si>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</si>
  <si>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</si>
  <si>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</si>
  <si>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</si>
  <si>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</si>
  <si>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</si>
  <si>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</si>
  <si>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</si>
  <si>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</si>
  <si>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</si>
  <si>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</si>
  <si>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</si>
  <si>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</si>
  <si>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</si>
  <si>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</si>
  <si>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</si>
  <si>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</si>
  <si>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</si>
  <si>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</si>
  <si>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</si>
  <si>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</si>
  <si>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</si>
  <si>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</si>
  <si>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</si>
  <si>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</si>
  <si>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</si>
  <si>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</si>
  <si>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</si>
  <si>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</si>
  <si>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</si>
  <si>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</si>
  <si>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</si>
  <si>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</si>
  <si>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</si>
  <si>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</si>
  <si>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</si>
  <si>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</si>
  <si>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</si>
  <si>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</si>
  <si>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</si>
  <si>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</si>
  <si>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</si>
  <si>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</si>
  <si>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</si>
  <si>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</si>
  <si>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</si>
  <si>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</si>
  <si>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</si>
  <si>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</si>
  <si>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</si>
  <si>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</si>
  <si>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</si>
  <si>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</si>
  <si>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</si>
  <si>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</si>
  <si>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</si>
  <si>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</si>
  <si>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</si>
  <si>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</si>
  <si>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</si>
  <si>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</si>
  <si>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</si>
  <si>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</si>
  <si>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</si>
  <si>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</si>
  <si>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</si>
  <si>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</si>
  <si>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</si>
  <si>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</si>
  <si>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</si>
  <si>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</si>
  <si>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</si>
  <si>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</si>
  <si>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</si>
  <si>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</si>
  <si>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</si>
  <si>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</si>
  <si>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</si>
  <si>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</si>
  <si>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</si>
  <si>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</si>
  <si>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</si>
  <si>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</si>
  <si>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</si>
  <si>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</si>
  <si>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</si>
  <si>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</si>
  <si>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</si>
  <si>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</si>
  <si>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</si>
  <si>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</si>
  <si>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</si>
  <si>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</si>
  <si>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</si>
  <si>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</si>
  <si>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</si>
  <si>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</si>
  <si>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</si>
  <si>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</si>
  <si>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</si>
  <si>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</si>
  <si>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</si>
  <si>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</si>
  <si>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</si>
  <si>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</si>
  <si>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</si>
  <si>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</si>
  <si>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</si>
  <si>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</si>
  <si>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</si>
  <si>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</si>
  <si>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</si>
  <si>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</si>
  <si>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</si>
  <si>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</si>
  <si>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</si>
  <si>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</si>
  <si>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</si>
  <si>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</si>
  <si>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</si>
  <si>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</si>
  <si>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</si>
  <si>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</si>
  <si>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</si>
  <si>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</si>
  <si>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</si>
  <si>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</si>
  <si>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</si>
  <si>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</si>
  <si>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</si>
  <si>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</si>
  <si>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</si>
  <si>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</si>
  <si>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</si>
  <si>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</si>
  <si>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</si>
  <si>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</si>
  <si>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</si>
  <si>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</si>
  <si>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</si>
  <si>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</si>
  <si>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</si>
  <si>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</si>
  <si>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</si>
  <si>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</si>
  <si>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</si>
  <si>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</si>
  <si>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</si>
  <si>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</si>
  <si>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</si>
  <si>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</si>
  <si>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</si>
  <si>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</si>
  <si>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</si>
  <si>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</si>
  <si>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</si>
  <si>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</si>
  <si>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</si>
  <si>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</si>
  <si>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</si>
  <si>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</si>
  <si>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</si>
  <si>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</si>
  <si>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</si>
  <si>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</si>
  <si>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</si>
  <si>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</si>
  <si>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</si>
  <si>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</si>
  <si>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</si>
  <si>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</si>
  <si>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</si>
  <si>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</si>
  <si>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</si>
  <si>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</si>
  <si>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</si>
  <si>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</si>
  <si>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</si>
  <si>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</si>
  <si>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</si>
  <si>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</si>
  <si>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</si>
  <si>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</si>
  <si>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</si>
  <si>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</si>
  <si>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</si>
  <si>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</si>
  <si>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</si>
  <si>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</si>
  <si>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</si>
  <si>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</si>
  <si>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</si>
  <si>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</si>
  <si>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</si>
  <si>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</si>
  <si>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</si>
  <si>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</si>
  <si>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</si>
  <si>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</si>
  <si>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</si>
  <si>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</si>
  <si>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</si>
  <si>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</si>
  <si>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</si>
  <si>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</si>
  <si>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</si>
  <si>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</si>
  <si>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</si>
  <si>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</si>
  <si>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</si>
  <si>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</si>
  <si>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</si>
  <si>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</si>
  <si>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</si>
  <si>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</si>
  <si>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</si>
  <si>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</si>
  <si>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</si>
  <si>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</si>
  <si>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</si>
  <si>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</si>
  <si>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</si>
  <si>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</si>
  <si>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</si>
  <si>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</si>
  <si>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</si>
  <si>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</si>
  <si>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</si>
  <si>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</si>
  <si>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</si>
  <si>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</si>
  <si>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</si>
  <si>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</si>
  <si>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</si>
  <si>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</si>
  <si>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</si>
  <si>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</si>
  <si>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</si>
  <si>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</si>
  <si>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</si>
  <si>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</si>
  <si>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</si>
  <si>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</si>
  <si>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</si>
  <si>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</si>
  <si>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</si>
  <si>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</si>
  <si>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</si>
  <si>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</si>
  <si>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</si>
  <si>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</si>
  <si>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</si>
  <si>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</si>
  <si>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</si>
  <si>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</si>
  <si>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</si>
  <si>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</si>
  <si>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</si>
  <si>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</si>
  <si>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</si>
  <si>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</si>
  <si>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</si>
  <si>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</si>
  <si>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</si>
  <si>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</si>
  <si>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</si>
  <si>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</si>
  <si>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</si>
  <si>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</si>
  <si>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</si>
  <si>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</si>
  <si>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</si>
  <si>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</si>
  <si>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</si>
  <si>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</si>
  <si>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</si>
  <si>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</si>
  <si>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</si>
  <si>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</si>
  <si>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</si>
  <si>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</si>
  <si>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</si>
  <si>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</si>
  <si>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</si>
  <si>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</si>
  <si>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</si>
  <si>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</si>
  <si>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</si>
  <si>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</si>
  <si>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</si>
  <si>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</si>
  <si>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</si>
  <si>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</si>
  <si>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</si>
  <si>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</si>
  <si>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</si>
  <si>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</si>
  <si>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</si>
  <si>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</si>
  <si>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</si>
  <si>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</si>
  <si>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</si>
  <si>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</si>
  <si>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</si>
  <si>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</si>
  <si>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</si>
  <si>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</si>
  <si>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</si>
  <si>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</si>
  <si>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</si>
  <si>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</si>
  <si>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</si>
  <si>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</si>
  <si>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</si>
  <si>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</si>
  <si>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</si>
  <si>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</si>
  <si>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</si>
  <si>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</si>
  <si>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</si>
  <si>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</si>
  <si>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</si>
  <si>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</si>
  <si>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</si>
  <si>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</si>
  <si>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</si>
  <si>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</si>
  <si>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</si>
  <si>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</si>
  <si>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</si>
  <si>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</si>
  <si>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</si>
  <si>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</si>
  <si>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</si>
  <si>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</si>
  <si>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</si>
  <si>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</si>
  <si>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</si>
  <si>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</si>
  <si>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</si>
  <si>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</si>
  <si>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</si>
  <si>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</si>
  <si>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</si>
  <si>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</si>
  <si>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</si>
  <si>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</si>
  <si>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</si>
  <si>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</si>
  <si>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</si>
  <si>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</si>
  <si>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</si>
  <si>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</si>
  <si>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</si>
  <si>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</si>
  <si>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</si>
  <si>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</si>
  <si>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</si>
  <si>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</si>
  <si>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</si>
  <si>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</si>
  <si>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</si>
  <si>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</si>
  <si>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</si>
  <si>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</si>
  <si>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</si>
  <si>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</si>
  <si>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</si>
  <si>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</si>
  <si>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</si>
  <si>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</si>
  <si>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</si>
  <si>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</si>
  <si>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</si>
  <si>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</si>
  <si>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</si>
  <si>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</si>
  <si>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</si>
  <si>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</si>
  <si>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</si>
  <si>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</si>
  <si>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</si>
  <si>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</si>
  <si>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</si>
  <si>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</si>
  <si>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</si>
  <si>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</si>
  <si>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</si>
  <si>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</si>
  <si>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</si>
  <si>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</si>
  <si>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</si>
  <si>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</si>
  <si>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</si>
  <si>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</si>
  <si>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</si>
  <si>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</si>
  <si>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</si>
  <si>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</si>
  <si>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</si>
  <si>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</si>
  <si>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</si>
  <si>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</si>
  <si>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</si>
  <si>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</si>
  <si>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</si>
  <si>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</si>
  <si>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</si>
  <si>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</si>
  <si>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</si>
  <si>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</si>
  <si>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</si>
  <si>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</si>
  <si>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</si>
  <si>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</si>
  <si>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</si>
  <si>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</si>
  <si>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</si>
  <si>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</si>
  <si>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</si>
  <si>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</si>
  <si>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</si>
  <si>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</si>
  <si>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</si>
  <si>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</si>
  <si>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</si>
  <si>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</si>
  <si>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</si>
  <si>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</si>
  <si>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</si>
  <si>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</si>
  <si>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</si>
  <si>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</si>
  <si>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</si>
  <si>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</si>
  <si>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</si>
  <si>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</si>
  <si>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</si>
  <si>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</si>
  <si>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</si>
  <si>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</si>
  <si>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</si>
  <si>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</si>
  <si>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</si>
  <si>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</si>
  <si>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</si>
  <si>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</si>
  <si>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</si>
  <si>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</si>
  <si>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</si>
  <si>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</si>
  <si>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</si>
  <si>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</si>
  <si>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</si>
  <si>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</si>
  <si>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</si>
  <si>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</si>
  <si>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</si>
  <si>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</si>
  <si>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</si>
  <si>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</si>
  <si>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</si>
  <si>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</si>
  <si>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</si>
  <si>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</si>
  <si>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</si>
  <si>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</si>
  <si>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</si>
  <si>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</si>
  <si>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</si>
  <si>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</si>
  <si>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</si>
  <si>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</si>
  <si>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</si>
  <si>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</si>
  <si>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</si>
  <si>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</si>
  <si>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</si>
  <si>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</si>
  <si>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</si>
  <si>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</si>
  <si>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</si>
  <si>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</si>
  <si>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</si>
  <si>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</si>
  <si>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</si>
  <si>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</si>
  <si>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</si>
  <si>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</si>
  <si>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</si>
  <si>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</si>
  <si>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</si>
  <si>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</si>
  <si>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</si>
  <si>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</si>
  <si>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</si>
  <si>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</si>
  <si>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</si>
  <si>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</si>
  <si>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</si>
  <si>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</si>
  <si>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</si>
  <si>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</si>
  <si>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</si>
  <si>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</si>
  <si>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</si>
  <si>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</si>
  <si>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</si>
  <si>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</si>
  <si>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</si>
  <si>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</si>
  <si>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</si>
  <si>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</si>
  <si>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</si>
  <si>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</si>
  <si>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</si>
  <si>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</si>
  <si>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</si>
  <si>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</si>
  <si>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</si>
  <si>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</si>
  <si>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</si>
  <si>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</si>
  <si>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</si>
  <si>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</si>
  <si>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</si>
  <si>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</si>
  <si>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</si>
  <si>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</si>
  <si>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</si>
  <si>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</si>
  <si>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</si>
  <si>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</si>
  <si>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</si>
  <si>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</si>
  <si>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</si>
  <si>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</si>
  <si>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</si>
  <si>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</si>
  <si>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</si>
  <si>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</si>
  <si>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</si>
  <si>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</si>
  <si>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</si>
  <si>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</si>
  <si>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</si>
  <si>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</si>
  <si>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</si>
  <si>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</si>
  <si>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</si>
  <si>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</si>
  <si>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</si>
  <si>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</si>
  <si>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</si>
  <si>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</si>
  <si>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</si>
  <si>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</si>
  <si>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</si>
  <si>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</si>
  <si>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</si>
  <si>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</si>
  <si>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</si>
  <si>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</si>
  <si>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</si>
  <si>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</si>
  <si>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</si>
  <si>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</si>
  <si>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</si>
  <si>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</si>
  <si>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</si>
  <si>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</si>
  <si>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</si>
  <si>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</si>
  <si>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</si>
  <si>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</si>
  <si>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</si>
  <si>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</si>
  <si>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</si>
  <si>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</si>
  <si>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</si>
  <si>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</si>
  <si>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</si>
  <si>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</si>
  <si>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</si>
  <si>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</si>
  <si>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</si>
  <si>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</si>
  <si>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</si>
  <si>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</si>
  <si>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</si>
  <si>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</si>
  <si>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</si>
  <si>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</si>
  <si>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</si>
  <si>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</si>
  <si>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</si>
  <si>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</si>
  <si>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</si>
  <si>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</si>
  <si>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</si>
  <si>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</si>
  <si>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</si>
  <si>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</si>
  <si>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</si>
  <si>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</si>
  <si>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</si>
  <si>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</si>
  <si>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</si>
  <si>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</si>
  <si>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</si>
  <si>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</si>
  <si>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</si>
  <si>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</si>
  <si>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</si>
  <si>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</si>
  <si>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</si>
  <si>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</si>
  <si>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</si>
  <si>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</si>
  <si>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</si>
  <si>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</si>
  <si>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</si>
  <si>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</si>
  <si>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</si>
  <si>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</si>
  <si>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</si>
  <si>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</si>
  <si>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</si>
  <si>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</si>
  <si>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</si>
  <si>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</si>
  <si>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</si>
  <si>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</si>
  <si>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</si>
  <si>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</si>
  <si>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</si>
  <si>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</si>
  <si>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</si>
  <si>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</si>
  <si>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</si>
  <si>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</si>
  <si>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</si>
  <si>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</si>
  <si>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</si>
  <si>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</si>
  <si>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</si>
  <si>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</si>
  <si>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</si>
  <si>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</si>
  <si>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</si>
  <si>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</si>
  <si>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</si>
  <si>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</si>
  <si>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</si>
  <si>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</si>
  <si>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</si>
  <si>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</si>
  <si>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</si>
  <si>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</si>
  <si>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</si>
  <si>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</si>
  <si>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</si>
  <si>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</si>
  <si>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</si>
  <si>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</si>
  <si>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</si>
  <si>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</si>
  <si>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</si>
  <si>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</si>
  <si>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</si>
  <si>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</si>
  <si>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</si>
  <si>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</si>
  <si>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</si>
  <si>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</si>
  <si>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</si>
  <si>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</si>
  <si>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</si>
  <si>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</si>
  <si>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</si>
  <si>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</si>
  <si>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</si>
  <si>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</si>
  <si>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</si>
  <si>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</si>
  <si>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</si>
  <si>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</si>
  <si>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</si>
  <si>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</si>
  <si>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</si>
  <si>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</si>
  <si>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</si>
  <si>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</si>
  <si>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</si>
  <si>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</si>
  <si>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</si>
  <si>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</si>
  <si>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</si>
  <si>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</si>
  <si>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</si>
  <si>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</si>
  <si>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</si>
  <si>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</si>
  <si>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</si>
  <si>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</si>
  <si>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</si>
  <si>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</si>
  <si>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</si>
  <si>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</si>
  <si>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</si>
  <si>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</si>
  <si>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</si>
  <si>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</si>
  <si>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</si>
  <si>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</si>
  <si>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</si>
  <si>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</si>
  <si>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</si>
  <si>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</si>
  <si>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</si>
  <si>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</si>
  <si>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</si>
  <si>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</si>
  <si>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</si>
  <si>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</si>
  <si>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</si>
  <si>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</si>
  <si>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</si>
  <si>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</si>
  <si>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</si>
  <si>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</si>
  <si>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</si>
  <si>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</si>
  <si>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</si>
  <si>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</si>
  <si>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</si>
  <si>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</si>
  <si>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</si>
  <si>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</si>
  <si>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</si>
  <si>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</si>
  <si>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</si>
  <si>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</si>
  <si>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</si>
  <si>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</si>
  <si>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</si>
  <si>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</si>
  <si>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</si>
  <si>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</si>
  <si>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</si>
  <si>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</si>
  <si>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</si>
  <si>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</si>
  <si>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</si>
  <si>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</si>
  <si>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</si>
  <si>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</si>
  <si>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</si>
  <si>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</si>
  <si>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</si>
  <si>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</si>
  <si>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</si>
  <si>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</si>
  <si>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</si>
  <si>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</si>
  <si>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</si>
  <si>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</si>
  <si>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</si>
  <si>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</si>
  <si>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</si>
  <si>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</si>
  <si>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</si>
  <si>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</si>
  <si>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</si>
  <si>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</si>
  <si>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</si>
  <si>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</si>
  <si>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</si>
  <si>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</si>
  <si>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</si>
  <si>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</si>
  <si>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</si>
  <si>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</si>
  <si>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</si>
  <si>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</si>
  <si>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</si>
  <si>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</si>
  <si>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</si>
  <si>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</si>
  <si>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</si>
  <si>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</si>
  <si>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</si>
  <si>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</si>
  <si>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</si>
  <si>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</si>
  <si>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</si>
  <si>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</si>
  <si>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</si>
  <si>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</si>
  <si>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</si>
  <si>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</si>
  <si>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</si>
  <si>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</si>
  <si>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</si>
  <si>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</si>
  <si>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</si>
  <si>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</si>
  <si>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</si>
  <si>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</si>
  <si>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</si>
  <si>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</si>
  <si>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</si>
  <si>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</si>
  <si>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</si>
  <si>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</si>
  <si>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</si>
  <si>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</si>
  <si>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</si>
  <si>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</si>
  <si>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</si>
  <si>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</si>
  <si>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</si>
  <si>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</si>
  <si>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</si>
  <si>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</si>
  <si>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</si>
  <si>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</si>
  <si>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</si>
  <si>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</si>
  <si>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</si>
  <si>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</si>
  <si>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</si>
  <si>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</si>
  <si>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</si>
  <si>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</si>
  <si>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</si>
  <si>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</si>
  <si>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</si>
  <si>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</si>
  <si>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</si>
  <si>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</si>
  <si>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</si>
  <si>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</si>
  <si>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</si>
  <si>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</si>
  <si>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</si>
  <si>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</si>
  <si>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</si>
  <si>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</si>
  <si>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</si>
  <si>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</si>
  <si>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</si>
  <si>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</si>
  <si>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</si>
  <si>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</si>
  <si>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</si>
  <si>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</si>
  <si>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</si>
  <si>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</si>
  <si>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</si>
  <si>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</si>
  <si>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</si>
  <si>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</si>
  <si>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</si>
  <si>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</si>
  <si>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</si>
  <si>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</si>
  <si>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</si>
  <si>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</si>
  <si>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</si>
  <si>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</si>
  <si>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</si>
  <si>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</si>
  <si>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</si>
  <si>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</si>
  <si>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</si>
  <si>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</si>
  <si>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</si>
  <si>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</si>
  <si>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</si>
  <si>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</si>
  <si>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</si>
  <si>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</si>
  <si>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</si>
  <si>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</si>
  <si>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</si>
  <si>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</si>
  <si>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</si>
  <si>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</si>
  <si>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</si>
  <si>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</si>
  <si>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</si>
  <si>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</si>
  <si>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</si>
  <si>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</si>
  <si>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</si>
  <si>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</si>
  <si>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</si>
  <si>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</si>
  <si>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</si>
  <si>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</si>
  <si>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</si>
  <si>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</si>
  <si>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</si>
  <si>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</si>
  <si>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</si>
  <si>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</si>
  <si>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</si>
  <si>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</si>
  <si>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</si>
  <si>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</si>
  <si>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</si>
  <si>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</si>
  <si>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</si>
  <si>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</si>
  <si>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</si>
  <si>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</si>
  <si>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</si>
  <si>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</si>
  <si>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</si>
  <si>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</si>
  <si>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</si>
  <si>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</si>
  <si>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</si>
  <si>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</si>
  <si>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</si>
  <si>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</si>
  <si>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</si>
  <si>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</si>
  <si>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</si>
  <si>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</si>
  <si>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</si>
  <si>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</si>
  <si>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</si>
  <si>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</si>
  <si>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</si>
  <si>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</si>
  <si>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</si>
  <si>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</si>
  <si>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</si>
  <si>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</si>
  <si>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</si>
  <si>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</si>
  <si>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</si>
  <si>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</si>
  <si>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</si>
  <si>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</si>
  <si>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</si>
  <si>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</si>
  <si>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</si>
  <si>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</si>
  <si>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</si>
  <si>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</si>
  <si>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</si>
  <si>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</si>
  <si>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</si>
  <si>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</si>
  <si>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</si>
  <si>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</si>
  <si>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</si>
  <si>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</si>
  <si>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</si>
  <si>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</si>
  <si>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</si>
  <si>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</si>
  <si>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</si>
  <si>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</si>
  <si>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</si>
  <si>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</si>
  <si>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</si>
  <si>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</si>
  <si>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</si>
  <si>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</si>
  <si>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</si>
  <si>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</si>
  <si>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</si>
  <si>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</si>
  <si>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</si>
  <si>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</si>
  <si>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</si>
  <si>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</si>
  <si>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</si>
  <si>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</si>
  <si>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</si>
  <si>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</si>
  <si>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</si>
  <si>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</si>
  <si>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</si>
  <si>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</si>
  <si>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</si>
  <si>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</si>
  <si>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</si>
  <si>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</si>
  <si>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</si>
  <si>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</si>
  <si>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</si>
  <si>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</si>
  <si>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</si>
  <si>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</si>
  <si>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</si>
  <si>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</si>
  <si>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</si>
  <si>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</si>
  <si>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</si>
  <si>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</si>
  <si>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</si>
  <si>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</si>
  <si>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</si>
  <si>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</si>
  <si>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</si>
  <si>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</si>
  <si>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</si>
  <si>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</si>
  <si>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</si>
  <si>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</si>
  <si>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</si>
  <si>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</si>
  <si>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</si>
  <si>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</si>
  <si>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</si>
  <si>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</si>
  <si>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</si>
  <si>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</si>
  <si>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</si>
  <si>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</si>
  <si>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</si>
  <si>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</si>
  <si>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</si>
  <si>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</si>
  <si>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</si>
  <si>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</si>
  <si>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</si>
  <si>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</si>
  <si>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</si>
  <si>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</si>
  <si>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</si>
  <si>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</si>
  <si>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</si>
  <si>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</si>
  <si>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</si>
  <si>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</si>
  <si>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</si>
  <si>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</si>
  <si>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</si>
  <si>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</si>
  <si>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</si>
  <si>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</si>
  <si>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</si>
  <si>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</si>
  <si>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</si>
  <si>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</si>
  <si>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</si>
  <si>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</si>
  <si>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</si>
  <si>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</si>
  <si>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</si>
  <si>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</si>
  <si>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</si>
  <si>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</si>
  <si>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</si>
  <si>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</si>
  <si>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</si>
  <si>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</si>
  <si>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</si>
  <si>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</si>
  <si>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</si>
  <si>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</si>
  <si>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</si>
  <si>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</si>
  <si>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</si>
  <si>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</si>
  <si>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</si>
  <si>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</si>
  <si>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</si>
  <si>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</si>
  <si>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</si>
  <si>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</si>
  <si>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</si>
  <si>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</si>
  <si>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</si>
  <si>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</si>
  <si>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</si>
  <si>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</si>
  <si>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</si>
  <si>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</si>
  <si>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</si>
  <si>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</si>
  <si>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</si>
  <si>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</si>
  <si>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</si>
  <si>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</si>
  <si>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</si>
  <si>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</si>
  <si>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</si>
  <si>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</si>
  <si>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</si>
  <si>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</si>
  <si>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</si>
  <si>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</si>
  <si>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</si>
  <si>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</si>
  <si>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</si>
  <si>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</si>
  <si>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</si>
  <si>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</si>
  <si>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</si>
  <si>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</si>
  <si>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</si>
  <si>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</si>
  <si>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</si>
  <si>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</si>
  <si>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</si>
  <si>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</si>
  <si>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</si>
  <si>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</si>
  <si>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</si>
  <si>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</si>
  <si>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</si>
  <si>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</si>
  <si>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</si>
  <si>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</si>
  <si>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</si>
  <si>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</si>
  <si>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</si>
  <si>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</si>
  <si>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</si>
  <si>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</si>
  <si>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</si>
  <si>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</si>
  <si>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</si>
  <si>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</si>
  <si>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</si>
  <si>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</si>
  <si>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</si>
  <si>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</si>
  <si>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</si>
  <si>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</si>
  <si>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</si>
  <si>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</si>
  <si>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</si>
  <si>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</si>
  <si>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</si>
  <si>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</si>
  <si>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</si>
  <si>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</si>
  <si>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</si>
  <si>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</si>
  <si>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</si>
  <si>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</si>
  <si>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</si>
  <si>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</si>
  <si>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</si>
  <si>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</si>
  <si>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</si>
  <si>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</si>
  <si>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</si>
  <si>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</si>
  <si>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</si>
  <si>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</si>
  <si>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</si>
  <si>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</si>
  <si>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</si>
  <si>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</si>
  <si>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</si>
  <si>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</si>
  <si>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</si>
  <si>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</si>
  <si>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</si>
  <si>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</si>
  <si>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</si>
  <si>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</si>
  <si>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</si>
  <si>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</si>
  <si>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</si>
  <si>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</si>
  <si>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</si>
  <si>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</si>
  <si>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</si>
  <si>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</si>
  <si>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</si>
  <si>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</si>
  <si>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</si>
  <si>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</si>
  <si>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</si>
  <si>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</si>
  <si>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</si>
  <si>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</si>
  <si>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</si>
  <si>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</si>
  <si>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</si>
  <si>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</si>
  <si>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</si>
  <si>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</si>
  <si>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</si>
  <si>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</si>
  <si>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</si>
  <si>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</si>
  <si>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</si>
  <si>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</si>
  <si>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</si>
  <si>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</si>
  <si>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</si>
  <si>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</si>
  <si>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</si>
  <si>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</si>
  <si>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</si>
  <si>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</si>
  <si>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</si>
  <si>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</si>
  <si>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</si>
  <si>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</si>
  <si>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</si>
  <si>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</si>
  <si>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</si>
  <si>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</si>
  <si>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</si>
  <si>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</si>
  <si>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</si>
  <si>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</si>
  <si>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</si>
  <si>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</si>
  <si>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</si>
  <si>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</si>
  <si>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</si>
  <si>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</si>
  <si>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</si>
  <si>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</si>
  <si>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</si>
  <si>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</si>
  <si>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</si>
  <si>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</si>
  <si>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</si>
  <si>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</si>
  <si>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</si>
  <si>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</si>
  <si>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</si>
  <si>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</si>
  <si>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</si>
  <si>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</si>
  <si>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</si>
  <si>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</si>
  <si>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</si>
  <si>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</si>
  <si>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</si>
  <si>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</si>
  <si>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</si>
  <si>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</si>
  <si>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</si>
  <si>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</si>
  <si>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</si>
  <si>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</si>
  <si>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</si>
  <si>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</si>
  <si>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</si>
  <si>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</si>
  <si>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</si>
  <si>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</si>
  <si>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</si>
  <si>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</si>
  <si>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</si>
  <si>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</si>
  <si>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</si>
  <si>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</si>
  <si>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</si>
  <si>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</si>
  <si>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</si>
  <si>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</si>
  <si>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</si>
  <si>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</si>
  <si>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</si>
  <si>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</si>
  <si>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</si>
  <si>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</si>
  <si>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</si>
  <si>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</si>
  <si>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</si>
  <si>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</si>
  <si>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</si>
  <si>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</si>
  <si>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</si>
  <si>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</si>
  <si>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</si>
  <si>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</si>
  <si>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</si>
  <si>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</si>
  <si>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</si>
  <si>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</si>
  <si>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</si>
  <si>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</si>
  <si>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</si>
  <si>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</si>
  <si>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</si>
  <si>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</si>
  <si>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</si>
  <si>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</si>
  <si>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</si>
  <si>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</si>
  <si>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</si>
  <si>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</si>
  <si>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</si>
  <si>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</si>
  <si>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</si>
  <si>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</si>
  <si>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</si>
  <si>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</si>
  <si>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</si>
  <si>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</si>
  <si>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</si>
  <si>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</si>
  <si>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</si>
  <si>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</si>
  <si>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</si>
  <si>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</si>
  <si>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</si>
  <si>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</si>
  <si>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</si>
  <si>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</si>
  <si>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</si>
  <si>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</si>
  <si>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</si>
  <si>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</si>
  <si>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</si>
  <si>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</si>
  <si>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</si>
  <si>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</si>
  <si>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</si>
  <si>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</si>
  <si>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</si>
  <si>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</si>
  <si>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</si>
  <si>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</si>
  <si>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</si>
  <si>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</si>
  <si>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</si>
  <si>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</si>
  <si>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</si>
  <si>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</si>
  <si>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</si>
  <si>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</si>
  <si>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</si>
  <si>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</si>
  <si>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</si>
  <si>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</si>
  <si>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</si>
  <si>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</si>
  <si>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</si>
  <si>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</si>
  <si>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</si>
  <si>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</si>
  <si>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</si>
  <si>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</si>
  <si>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</si>
  <si>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</si>
  <si>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</si>
  <si>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</si>
  <si>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</si>
  <si>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</si>
  <si>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</si>
  <si>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</si>
  <si>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</si>
  <si>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</si>
  <si>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</si>
  <si>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</si>
  <si>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</si>
  <si>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</si>
  <si>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</si>
  <si>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</si>
  <si>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</si>
  <si>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</si>
  <si>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</si>
  <si>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</si>
  <si>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</si>
  <si>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</si>
  <si>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</si>
  <si>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</si>
  <si>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</si>
  <si>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</si>
  <si>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</si>
  <si>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</si>
  <si>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</si>
  <si>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</si>
  <si>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</si>
  <si>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</si>
  <si>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</si>
  <si>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</si>
  <si>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</si>
  <si>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</si>
  <si>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</si>
  <si>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</si>
  <si>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</si>
  <si>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</si>
  <si>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</si>
  <si>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</si>
  <si>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</si>
  <si>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</si>
  <si>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</si>
  <si>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</si>
  <si>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</si>
  <si>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</si>
  <si>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</si>
  <si>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</si>
  <si>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</si>
  <si>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</si>
  <si>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</si>
  <si>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</si>
  <si>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</si>
  <si>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</si>
  <si>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</si>
  <si>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</si>
  <si>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</si>
  <si>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</si>
  <si>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</si>
  <si>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</si>
  <si>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</si>
  <si>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</si>
  <si>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</si>
  <si>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</si>
  <si>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</si>
  <si>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</si>
  <si>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</si>
  <si>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</si>
  <si>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</si>
  <si>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</si>
  <si>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</si>
  <si>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</si>
  <si>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</si>
  <si>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</si>
  <si>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</si>
  <si>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</si>
  <si>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</si>
  <si>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</si>
  <si>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</si>
  <si>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</si>
  <si>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</si>
  <si>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</si>
  <si>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</si>
  <si>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</si>
  <si>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</si>
  <si>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</si>
  <si>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</si>
  <si>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</si>
  <si>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</si>
  <si>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</si>
  <si>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</si>
  <si>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</si>
  <si>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</si>
  <si>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</si>
  <si>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</si>
  <si>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</si>
  <si>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</si>
  <si>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</si>
  <si>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</si>
  <si>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</si>
  <si>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</si>
  <si>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</si>
  <si>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</si>
  <si>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</si>
  <si>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</si>
  <si>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</si>
  <si>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</si>
  <si>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</si>
  <si>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</si>
  <si>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</si>
  <si>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</si>
  <si>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</si>
  <si>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</si>
  <si>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</si>
  <si>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</si>
  <si>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</si>
  <si>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</si>
  <si>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</si>
  <si>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</si>
  <si>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</si>
  <si>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</si>
  <si>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</si>
  <si>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</si>
  <si>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</si>
  <si>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</si>
  <si>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</si>
  <si>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</si>
  <si>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</si>
  <si>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</si>
  <si>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</si>
  <si>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</si>
  <si>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</si>
  <si>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</si>
  <si>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</si>
  <si>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</si>
  <si>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</si>
  <si>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</si>
  <si>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</si>
  <si>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</si>
  <si>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</si>
  <si>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</si>
  <si>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</si>
  <si>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</si>
  <si>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</si>
  <si>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</si>
  <si>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</si>
  <si>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</si>
  <si>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</si>
  <si>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</si>
  <si>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</si>
  <si>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</si>
  <si>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</si>
  <si>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</si>
  <si>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</si>
  <si>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</si>
  <si>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</si>
  <si>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</si>
  <si>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</si>
  <si>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</si>
  <si>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</si>
  <si>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</si>
  <si>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</si>
  <si>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</si>
  <si>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</si>
  <si>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</si>
  <si>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</si>
  <si>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</si>
  <si>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</si>
  <si>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</si>
  <si>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</si>
  <si>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</si>
  <si>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</si>
  <si>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</si>
  <si>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</si>
  <si>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</si>
  <si>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</si>
  <si>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</si>
  <si>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</si>
  <si>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</si>
  <si>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</si>
  <si>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</si>
  <si>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</si>
  <si>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</si>
  <si>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</si>
  <si>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</si>
  <si>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</si>
  <si>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</si>
  <si>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</si>
  <si>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</si>
  <si>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</si>
  <si>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</si>
  <si>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</si>
  <si>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</si>
  <si>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</si>
  <si>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</si>
  <si>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</si>
  <si>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</si>
  <si>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</si>
  <si>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</si>
  <si>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</si>
  <si>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</si>
  <si>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</si>
  <si>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</si>
  <si>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</si>
  <si>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</si>
  <si>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</si>
  <si>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</si>
  <si>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</si>
  <si>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</si>
  <si>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</si>
  <si>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</si>
  <si>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</si>
  <si>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</si>
  <si>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</si>
  <si>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</si>
  <si>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</si>
  <si>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</si>
  <si>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</si>
  <si>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</si>
  <si>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</si>
  <si>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</si>
  <si>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</si>
  <si>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</si>
  <si>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</si>
  <si>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</si>
  <si>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</si>
  <si>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</si>
  <si>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</si>
  <si>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</si>
  <si>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</si>
  <si>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</si>
  <si>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</si>
  <si>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</si>
  <si>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</si>
  <si>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</si>
  <si>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</si>
  <si>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</si>
  <si>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</si>
  <si>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</si>
  <si>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</si>
  <si>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</si>
  <si>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</si>
  <si>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</si>
  <si>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</si>
  <si>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</si>
  <si>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</si>
  <si>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</si>
  <si>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</si>
  <si>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</si>
  <si>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</si>
  <si>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</si>
  <si>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</si>
  <si>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</si>
  <si>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</si>
  <si>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</si>
  <si>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</si>
  <si>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</si>
  <si>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</si>
  <si>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</si>
  <si>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</si>
  <si>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</si>
  <si>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</si>
  <si>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</si>
  <si>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</si>
  <si>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</si>
  <si>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</si>
  <si>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</si>
  <si>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</si>
  <si>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</si>
  <si>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</si>
  <si>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</si>
  <si>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</si>
  <si>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</si>
  <si>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</si>
  <si>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</si>
  <si>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</si>
  <si>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</si>
  <si>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</si>
  <si>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</si>
  <si>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</si>
  <si>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</si>
  <si>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</si>
  <si>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</si>
  <si>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</si>
  <si>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</si>
  <si>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</si>
  <si>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</si>
  <si>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</si>
  <si>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</si>
  <si>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</si>
  <si>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</si>
  <si>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</si>
  <si>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</si>
  <si>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</si>
  <si>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</si>
  <si>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</si>
  <si>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</si>
  <si>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</si>
  <si>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</si>
  <si>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</si>
  <si>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</si>
  <si>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</si>
  <si>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</si>
  <si>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</si>
  <si>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</si>
  <si>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</si>
  <si>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</si>
  <si>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</si>
  <si>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</si>
  <si>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</si>
  <si>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</si>
  <si>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</si>
  <si>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</si>
  <si>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</si>
  <si>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</si>
  <si>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</si>
  <si>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</si>
  <si>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</si>
  <si>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</si>
  <si>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</si>
  <si>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</si>
  <si>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</si>
  <si>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</si>
  <si>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</si>
  <si>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</si>
  <si>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</si>
  <si>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</si>
  <si>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</si>
  <si>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</si>
  <si>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</si>
  <si>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</si>
  <si>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</si>
  <si>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</si>
  <si>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</si>
  <si>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</si>
  <si>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</si>
  <si>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</si>
  <si>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</si>
  <si>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</si>
  <si>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</si>
  <si>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</si>
  <si>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</si>
  <si>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</si>
  <si>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</si>
  <si>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</si>
  <si>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</si>
  <si>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</si>
  <si>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</si>
  <si>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</si>
  <si>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</si>
  <si>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</si>
  <si>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</si>
  <si>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</si>
  <si>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</si>
  <si>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</si>
  <si>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</si>
  <si>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</si>
  <si>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</si>
  <si>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</si>
  <si>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</si>
  <si>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</si>
  <si>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</si>
  <si>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</si>
  <si>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</si>
  <si>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</si>
  <si>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</si>
  <si>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</si>
  <si>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</si>
  <si>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</si>
  <si>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</si>
  <si>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</si>
  <si>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</si>
  <si>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</si>
  <si>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</si>
  <si>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</si>
  <si>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</si>
  <si>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</si>
  <si>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</si>
  <si>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</si>
  <si>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</si>
  <si>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</si>
  <si>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</si>
  <si>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</si>
  <si>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</si>
  <si>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</si>
  <si>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</si>
  <si>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</si>
  <si>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</si>
  <si>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</si>
  <si>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</si>
  <si>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</si>
  <si>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</si>
  <si>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</si>
  <si>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</si>
  <si>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</si>
  <si>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</si>
  <si>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</si>
  <si>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</si>
  <si>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</si>
  <si>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</si>
  <si>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</si>
  <si>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</si>
  <si>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</si>
  <si>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</si>
  <si>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</si>
  <si>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</si>
  <si>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</si>
  <si>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</si>
  <si>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</si>
  <si>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</si>
  <si>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</si>
  <si>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</si>
  <si>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</si>
  <si>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</si>
  <si>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</si>
  <si>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</si>
  <si>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</si>
  <si>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</si>
  <si>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</si>
  <si>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</si>
  <si>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</si>
  <si>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</si>
  <si>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</si>
  <si>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</si>
  <si>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</si>
  <si>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</si>
  <si>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</si>
  <si>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</si>
  <si>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</si>
  <si>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</si>
  <si>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</si>
  <si>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</si>
  <si>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</si>
  <si>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</si>
  <si>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</si>
  <si>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</si>
  <si>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</si>
  <si>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</si>
  <si>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</si>
  <si>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</si>
  <si>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</si>
  <si>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</si>
  <si>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</si>
  <si>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</si>
  <si>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</si>
  <si>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</si>
  <si>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</si>
  <si>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</si>
  <si>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</si>
  <si>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</si>
  <si>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</si>
  <si>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</si>
  <si>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</si>
  <si>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</si>
  <si>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</si>
  <si>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</si>
  <si>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</si>
  <si>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</si>
  <si>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</si>
  <si>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</si>
  <si>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</si>
  <si>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</si>
  <si>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</si>
  <si>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</si>
  <si>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</si>
  <si>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</si>
  <si>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</si>
  <si>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</si>
  <si>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</si>
  <si>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</si>
  <si>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</si>
  <si>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</si>
  <si>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</si>
  <si>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</si>
  <si>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</si>
  <si>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</si>
  <si>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</si>
  <si>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</si>
  <si>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</si>
  <si>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</si>
  <si>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</si>
  <si>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</si>
  <si>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</si>
  <si>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</si>
  <si>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</si>
  <si>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</si>
  <si>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</si>
  <si>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</si>
  <si>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</si>
  <si>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</si>
  <si>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</si>
  <si>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</si>
  <si>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</si>
  <si>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</si>
  <si>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</si>
  <si>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</si>
  <si>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</si>
  <si>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</si>
  <si>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</si>
  <si>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</si>
  <si>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</si>
  <si>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</si>
  <si>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</si>
  <si>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</si>
  <si>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</si>
  <si>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</si>
  <si>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</si>
  <si>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</si>
  <si>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</si>
  <si>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</si>
  <si>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</si>
  <si>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</si>
  <si>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</si>
  <si>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</si>
  <si>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</si>
  <si>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</si>
  <si>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</si>
  <si>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</si>
  <si>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</si>
  <si>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</si>
  <si>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</si>
  <si>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</si>
  <si>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</si>
  <si>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</si>
  <si>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</si>
  <si>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</si>
  <si>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</si>
  <si>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</si>
  <si>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</si>
  <si>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</si>
  <si>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</si>
  <si>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</si>
  <si>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</si>
  <si>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</si>
  <si>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</si>
  <si>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</si>
  <si>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</si>
  <si>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</si>
  <si>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</si>
  <si>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</si>
  <si>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</si>
  <si>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</si>
  <si>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</si>
  <si>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</si>
  <si>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</si>
  <si>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</si>
  <si>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</si>
  <si>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</si>
  <si>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</si>
  <si>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</si>
  <si>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</si>
  <si>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</si>
  <si>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</si>
  <si>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</si>
  <si>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</si>
  <si>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</si>
  <si>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</si>
  <si>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</si>
  <si>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</si>
  <si>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</si>
  <si>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</si>
  <si>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</si>
  <si>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</si>
  <si>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</si>
  <si>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</si>
  <si>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</si>
  <si>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</si>
  <si>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</si>
  <si>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</si>
  <si>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</si>
  <si>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</si>
  <si>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</si>
  <si>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</si>
  <si>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</si>
  <si>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</si>
  <si>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</si>
  <si>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</si>
  <si>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</si>
  <si>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</si>
  <si>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</si>
  <si>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</si>
  <si>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</si>
  <si>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</si>
  <si>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</si>
  <si>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</si>
  <si>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</si>
  <si>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</si>
  <si>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</si>
  <si>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</si>
  <si>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</si>
  <si>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</si>
  <si>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</si>
  <si>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</si>
  <si>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</si>
  <si>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</si>
  <si>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</si>
  <si>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</si>
  <si>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</si>
  <si>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</si>
  <si>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</si>
  <si>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</si>
  <si>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</si>
  <si>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</si>
  <si>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</si>
  <si>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</si>
  <si>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</si>
  <si>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</si>
  <si>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</si>
  <si>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</si>
  <si>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</si>
  <si>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</si>
  <si>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</si>
  <si>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</si>
  <si>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</si>
  <si>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</si>
  <si>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</si>
  <si>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</si>
  <si>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</si>
  <si>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</si>
  <si>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</si>
  <si>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</si>
  <si>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</si>
  <si>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</si>
  <si>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</si>
  <si>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</si>
  <si>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</si>
  <si>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</si>
  <si>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</si>
  <si>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</si>
  <si>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</si>
  <si>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</si>
  <si>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</si>
  <si>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</si>
  <si>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</si>
  <si>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</si>
  <si>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</si>
  <si>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</si>
  <si>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</si>
  <si>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</si>
  <si>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</si>
  <si>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</si>
  <si>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</si>
  <si>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</si>
  <si>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</si>
  <si>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</si>
  <si>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</si>
  <si>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</si>
  <si>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</si>
  <si>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</si>
  <si>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</si>
  <si>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</si>
  <si>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</si>
  <si>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</si>
  <si>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</si>
  <si>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</si>
  <si>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</si>
  <si>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</si>
  <si>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</si>
  <si>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</si>
  <si>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</si>
  <si>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</si>
  <si>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</si>
  <si>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</si>
  <si>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</si>
  <si>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</si>
  <si>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</si>
  <si>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</si>
  <si>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</si>
  <si>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</si>
  <si>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</si>
  <si>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</si>
  <si>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</si>
  <si>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</si>
  <si>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</si>
  <si>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</si>
  <si>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</si>
  <si>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</si>
  <si>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</si>
  <si>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</si>
  <si>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</si>
  <si>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</si>
  <si>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</si>
  <si>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</si>
  <si>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</si>
  <si>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</si>
  <si>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</si>
  <si>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</si>
  <si>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</si>
  <si>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</si>
  <si>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</si>
  <si>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</si>
  <si>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</si>
  <si>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</si>
  <si>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</si>
  <si>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</si>
  <si>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</si>
  <si>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</si>
  <si>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</si>
  <si>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</si>
  <si>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</si>
  <si>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</si>
  <si>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</si>
  <si>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</si>
  <si>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</si>
  <si>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</si>
  <si>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</si>
  <si>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</si>
  <si>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</si>
  <si>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</si>
  <si>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</si>
  <si>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</si>
  <si>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</si>
  <si>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</si>
  <si>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</si>
  <si>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</si>
  <si>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</si>
  <si>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</si>
  <si>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</si>
  <si>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</si>
  <si>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</si>
  <si>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</si>
  <si>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</si>
  <si>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</si>
  <si>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</si>
  <si>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</si>
  <si>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</si>
  <si>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</si>
  <si>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</si>
  <si>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</si>
  <si>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</si>
  <si>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</si>
  <si>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</si>
  <si>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</si>
  <si>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</si>
  <si>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</si>
  <si>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</si>
  <si>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</si>
  <si>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</si>
  <si>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</si>
  <si>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</si>
  <si>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</si>
  <si>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</si>
  <si>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</si>
  <si>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</si>
  <si>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</si>
  <si>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</si>
  <si>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</si>
  <si>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</si>
  <si>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</si>
  <si>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</si>
  <si>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</si>
  <si>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</si>
  <si>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</si>
  <si>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</si>
  <si>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</si>
  <si>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</si>
  <si>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</si>
  <si>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</si>
  <si>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</si>
  <si>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</si>
  <si>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</si>
  <si>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</si>
  <si>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</si>
  <si>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</si>
  <si>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</si>
  <si>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</si>
  <si>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</si>
  <si>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</si>
  <si>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</si>
  <si>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</si>
  <si>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</si>
  <si>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</si>
  <si>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</si>
  <si>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</si>
  <si>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</si>
  <si>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</si>
  <si>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</si>
  <si>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</si>
  <si>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</si>
  <si>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</si>
  <si>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</si>
  <si>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</si>
  <si>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</si>
  <si>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</si>
  <si>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</si>
  <si>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</si>
  <si>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</si>
  <si>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</si>
  <si>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</si>
  <si>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</si>
  <si>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</si>
  <si>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</si>
  <si>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</si>
  <si>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</si>
  <si>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</si>
  <si>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</si>
  <si>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</si>
  <si>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</si>
  <si>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</si>
  <si>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</si>
  <si>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</si>
  <si>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</si>
  <si>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</si>
  <si>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</si>
  <si>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</si>
  <si>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</si>
  <si>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</si>
  <si>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</si>
  <si>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</si>
  <si>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</si>
  <si>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</si>
  <si>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</si>
  <si>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</si>
  <si>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</si>
  <si>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</si>
  <si>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</si>
  <si>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</si>
  <si>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</si>
  <si>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</si>
  <si>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</si>
  <si>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</si>
  <si>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</si>
  <si>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</si>
  <si>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</si>
  <si>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</si>
  <si>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</si>
  <si>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</si>
  <si>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</si>
  <si>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</si>
  <si>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</si>
  <si>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</si>
  <si>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</si>
  <si>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</si>
  <si>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</si>
  <si>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</si>
  <si>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</si>
  <si>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</si>
  <si>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</si>
  <si>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</si>
  <si>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</si>
  <si>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</si>
  <si>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</si>
  <si>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</si>
  <si>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</si>
  <si>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</si>
  <si>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</si>
  <si>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</si>
  <si>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</si>
  <si>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</si>
  <si>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</si>
  <si>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</si>
  <si>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</si>
  <si>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</si>
  <si>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</si>
  <si>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</si>
  <si>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</si>
  <si>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</si>
  <si>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</si>
  <si>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</si>
  <si>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</si>
  <si>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</si>
  <si>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</si>
  <si>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</si>
  <si>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</si>
  <si>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</si>
  <si>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</si>
  <si>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</si>
  <si>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</si>
  <si>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</si>
  <si>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</si>
  <si>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</si>
  <si>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</si>
  <si>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</si>
  <si>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</si>
  <si>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</si>
  <si>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</si>
  <si>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</si>
  <si>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</si>
  <si>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</si>
  <si>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</si>
  <si>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</si>
  <si>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</si>
  <si>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</si>
  <si>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</si>
  <si>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</si>
  <si>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</si>
  <si>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</si>
  <si>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</si>
  <si>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</si>
  <si>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</si>
  <si>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</si>
  <si>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</si>
  <si>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</si>
  <si>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</si>
  <si>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</si>
  <si>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</si>
  <si>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</si>
  <si>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</si>
  <si>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</si>
  <si>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</si>
  <si>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</si>
  <si>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</si>
  <si>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</si>
  <si>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</si>
  <si>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</si>
  <si>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</si>
  <si>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</si>
  <si>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</si>
  <si>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</si>
  <si>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</si>
  <si>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</si>
  <si>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</si>
  <si>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</si>
  <si>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</si>
  <si>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</si>
  <si>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</si>
  <si>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</si>
  <si>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</si>
  <si>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</si>
  <si>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</si>
  <si>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</si>
  <si>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</si>
  <si>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</si>
  <si>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</si>
  <si>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</si>
  <si>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</si>
  <si>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</si>
  <si>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</si>
  <si>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</si>
  <si>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</si>
  <si>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</si>
  <si>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</si>
  <si>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</si>
  <si>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</si>
  <si>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</si>
  <si>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</si>
  <si>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</si>
  <si>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</si>
  <si>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</si>
  <si>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</si>
  <si>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</si>
  <si>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</si>
  <si>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</si>
  <si>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</si>
  <si>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</si>
  <si>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</si>
  <si>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</si>
  <si>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</si>
  <si>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</si>
  <si>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</si>
  <si>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</si>
  <si>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</si>
  <si>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</si>
  <si>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</si>
  <si>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</si>
  <si>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</si>
  <si>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</si>
  <si>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</si>
  <si>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</si>
  <si>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</si>
  <si>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</si>
  <si>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</si>
  <si>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</si>
  <si>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</si>
  <si>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</si>
  <si>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</si>
  <si>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</si>
  <si>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</si>
  <si>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</si>
  <si>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</si>
  <si>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</si>
  <si>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</si>
  <si>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</si>
  <si>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</si>
  <si>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</si>
  <si>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</si>
  <si>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</si>
  <si>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</si>
  <si>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</si>
  <si>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</si>
  <si>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</si>
  <si>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</si>
  <si>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</si>
  <si>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</si>
  <si>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</si>
  <si>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</si>
  <si>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</si>
  <si>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</si>
  <si>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</si>
  <si>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</si>
  <si>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</si>
  <si>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</si>
  <si>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</si>
  <si>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</si>
  <si>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</si>
  <si>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</si>
  <si>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</si>
  <si>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</si>
  <si>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</si>
  <si>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</si>
  <si>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</si>
  <si>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</si>
  <si>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</si>
  <si>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</si>
  <si>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</si>
  <si>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</si>
  <si>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</si>
  <si>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</si>
  <si>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</si>
  <si>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</si>
  <si>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</si>
  <si>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</si>
  <si>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</si>
  <si>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</si>
  <si>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</si>
  <si>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</si>
  <si>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</si>
  <si>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</si>
  <si>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</si>
  <si>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</si>
  <si>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</si>
  <si>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</si>
  <si>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</si>
  <si>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</si>
  <si>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</si>
  <si>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</si>
  <si>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</si>
  <si>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</si>
  <si>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</si>
  <si>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</si>
  <si>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</si>
  <si>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</si>
  <si>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</si>
  <si>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</si>
  <si>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</si>
  <si>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</si>
  <si>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</si>
  <si>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</si>
  <si>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</si>
  <si>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</si>
  <si>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</si>
  <si>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</si>
  <si>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</si>
  <si>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</si>
  <si>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</si>
  <si>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</si>
  <si>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</si>
  <si>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</si>
  <si>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</si>
  <si>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</si>
  <si>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</si>
  <si>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</si>
  <si>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</si>
  <si>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</si>
  <si>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</si>
  <si>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</si>
  <si>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</si>
  <si>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</si>
  <si>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</si>
  <si>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</si>
  <si>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</si>
  <si>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</si>
  <si>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</si>
  <si>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</si>
  <si>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</si>
  <si>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</si>
  <si>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</si>
  <si>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</si>
  <si>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</si>
  <si>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</si>
  <si>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</si>
  <si>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</si>
  <si>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</si>
  <si>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</si>
  <si>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</si>
  <si>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</si>
  <si>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</si>
  <si>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</si>
  <si>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</si>
  <si>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</si>
  <si>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</si>
  <si>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</si>
  <si>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</si>
  <si>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</si>
  <si>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</si>
  <si>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</si>
  <si>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</si>
  <si>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</si>
  <si>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</si>
  <si>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</si>
  <si>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</si>
  <si>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</si>
  <si>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</si>
  <si>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</si>
  <si>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</si>
  <si>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</si>
  <si>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</si>
  <si>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</si>
  <si>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</si>
  <si>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</si>
  <si>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</si>
  <si>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</si>
  <si>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</si>
  <si>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</si>
  <si>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</si>
  <si>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</si>
  <si>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</si>
  <si>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</si>
  <si>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</si>
  <si>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</si>
  <si>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</si>
  <si>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</si>
  <si>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</si>
  <si>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</si>
  <si>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</si>
  <si>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</si>
  <si>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</si>
  <si>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</si>
  <si>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</si>
  <si>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</si>
  <si>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</si>
  <si>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</si>
  <si>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</si>
  <si>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</si>
  <si>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</si>
  <si>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</si>
  <si>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</si>
  <si>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</si>
  <si>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</si>
  <si>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</si>
  <si>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</si>
  <si>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</si>
  <si>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</si>
  <si>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</si>
  <si>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</si>
  <si>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</si>
  <si>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</si>
  <si>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</si>
  <si>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</si>
  <si>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</si>
  <si>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</si>
  <si>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</si>
  <si>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</si>
  <si>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</si>
  <si>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</si>
  <si>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</si>
  <si>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</si>
  <si>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</si>
  <si>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</si>
  <si>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</si>
  <si>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</si>
  <si>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</si>
  <si>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</si>
  <si>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</si>
  <si>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</si>
  <si>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</si>
  <si>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</si>
  <si>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</si>
  <si>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</si>
  <si>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</si>
  <si>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</si>
  <si>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</si>
  <si>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</si>
  <si>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</si>
  <si>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</si>
  <si>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</si>
  <si>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</si>
  <si>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</si>
  <si>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</si>
  <si>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</si>
  <si>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</si>
  <si>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</si>
  <si>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</si>
  <si>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</si>
  <si>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</si>
  <si>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</si>
  <si>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</si>
  <si>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</si>
  <si>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</si>
  <si>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</si>
  <si>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</si>
  <si>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</si>
  <si>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</si>
  <si>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</si>
  <si>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</si>
  <si>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</si>
  <si>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</si>
  <si>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</si>
  <si>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</si>
  <si>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</si>
  <si>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</si>
  <si>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</si>
  <si>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</si>
  <si>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</si>
  <si>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</si>
  <si>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</si>
  <si>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</si>
  <si>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</si>
  <si>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</si>
  <si>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</si>
  <si>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</si>
  <si>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</si>
  <si>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</si>
  <si>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</si>
  <si>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</si>
  <si>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</si>
  <si>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</si>
  <si>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</si>
  <si>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</si>
  <si>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</si>
  <si>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</si>
  <si>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</si>
  <si>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</si>
  <si>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</si>
  <si>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</si>
  <si>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</si>
  <si>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</si>
  <si>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</si>
  <si>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</si>
  <si>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</si>
  <si>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</si>
  <si>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</si>
  <si>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</si>
  <si>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</si>
  <si>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</si>
  <si>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</si>
  <si>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</si>
  <si>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</si>
  <si>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</si>
  <si>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</si>
  <si>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</si>
  <si>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</si>
  <si>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</si>
  <si>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</si>
  <si>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</si>
  <si>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</si>
  <si>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</si>
  <si>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</si>
  <si>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</si>
  <si>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</si>
  <si>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</si>
  <si>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</si>
  <si>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</si>
  <si>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</si>
  <si>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</si>
  <si>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</si>
  <si>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</si>
  <si>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</si>
  <si>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</si>
  <si>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</si>
  <si>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</si>
  <si>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</si>
  <si>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</si>
  <si>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</si>
  <si>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</si>
  <si>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</si>
  <si>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</si>
  <si>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</si>
  <si>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</si>
  <si>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</si>
  <si>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</si>
  <si>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</si>
  <si>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</si>
  <si>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</si>
  <si>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</si>
  <si>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</si>
  <si>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</si>
  <si>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</si>
  <si>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</si>
  <si>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</si>
  <si>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</si>
  <si>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</si>
  <si>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</si>
  <si>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</si>
  <si>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</si>
  <si>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</si>
  <si>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</si>
  <si>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</si>
  <si>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</si>
  <si>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</si>
  <si>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</si>
  <si>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</si>
  <si>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</si>
  <si>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</si>
  <si>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</si>
  <si>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</si>
  <si>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</si>
  <si>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</si>
  <si>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</si>
  <si>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</si>
  <si>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</si>
  <si>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</si>
  <si>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</si>
  <si>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</si>
  <si>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</si>
  <si>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</si>
  <si>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</si>
  <si>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</si>
  <si>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</si>
  <si>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</si>
  <si>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</si>
  <si>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</si>
  <si>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</si>
  <si>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</si>
  <si>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</si>
  <si>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</si>
  <si>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</si>
  <si>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</si>
  <si>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</si>
  <si>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</si>
  <si>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</si>
  <si>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</si>
  <si>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</si>
  <si>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</si>
  <si>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</si>
  <si>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</si>
  <si>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</si>
  <si>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</si>
  <si>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</si>
  <si>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</si>
  <si>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</si>
  <si>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</si>
  <si>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</si>
  <si>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</si>
  <si>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</si>
  <si>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</si>
  <si>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</si>
  <si>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</si>
  <si>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</si>
  <si>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</si>
  <si>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</si>
  <si>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</si>
  <si>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</si>
  <si>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</si>
  <si>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</si>
  <si>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</si>
  <si>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</si>
  <si>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</si>
  <si>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</si>
  <si>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</si>
  <si>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</si>
  <si>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</si>
  <si>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</si>
  <si>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</si>
  <si>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</si>
  <si>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</si>
  <si>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</si>
  <si>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</si>
  <si>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</si>
  <si>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</si>
  <si>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</si>
  <si>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</si>
  <si>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</si>
  <si>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</si>
  <si>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</si>
  <si>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</si>
  <si>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</si>
  <si>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</si>
  <si>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</si>
  <si>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</si>
  <si>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</si>
  <si>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</si>
  <si>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</si>
  <si>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</si>
  <si>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</si>
  <si>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</si>
  <si>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</si>
  <si>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</si>
  <si>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</si>
  <si>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</si>
  <si>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</si>
  <si>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</si>
  <si>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</si>
  <si>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</si>
  <si>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</si>
  <si>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</si>
  <si>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</si>
  <si>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</si>
  <si>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</si>
  <si>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</si>
  <si>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</si>
  <si>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</si>
  <si>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</si>
  <si>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</si>
  <si>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</si>
  <si>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</si>
  <si>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</si>
  <si>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</si>
  <si>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</si>
  <si>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</si>
  <si>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</si>
  <si>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</si>
  <si>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</si>
  <si>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</si>
  <si>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</si>
  <si>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</si>
  <si>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</si>
  <si>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</si>
  <si>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</si>
  <si>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</si>
  <si>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</si>
  <si>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</si>
  <si>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</si>
  <si>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</si>
  <si>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</si>
  <si>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</si>
  <si>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</si>
  <si>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</si>
  <si>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</si>
  <si>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</si>
  <si>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</si>
  <si>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</si>
  <si>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</si>
  <si>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</si>
  <si>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</si>
  <si>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</si>
  <si>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</si>
  <si>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</si>
  <si>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</si>
  <si>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</si>
  <si>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</si>
  <si>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</si>
  <si>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</si>
  <si>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</si>
  <si>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</si>
  <si>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</si>
  <si>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</si>
  <si>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</si>
  <si>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</si>
  <si>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</si>
  <si>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</si>
  <si>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</si>
  <si>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</si>
  <si>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</si>
  <si>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</si>
  <si>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</si>
  <si>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</si>
  <si>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</si>
  <si>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</si>
  <si>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</si>
  <si>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</si>
  <si>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</si>
  <si>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</si>
  <si>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</si>
  <si>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</si>
  <si>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</si>
  <si>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</si>
  <si>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</si>
  <si>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</si>
  <si>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</si>
  <si>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</si>
  <si>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</si>
  <si>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</si>
  <si>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</si>
  <si>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</si>
  <si>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</si>
  <si>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</si>
  <si>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</si>
  <si>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</si>
  <si>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</si>
  <si>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</si>
  <si>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</si>
  <si>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</si>
  <si>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</si>
  <si>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</si>
  <si>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</si>
  <si>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</si>
  <si>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</si>
  <si>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</si>
  <si>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</si>
  <si>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</si>
  <si>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</si>
  <si>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</si>
  <si>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</si>
  <si>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</si>
  <si>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</si>
  <si>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</si>
  <si>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</si>
  <si>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</si>
  <si>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</si>
  <si>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</si>
  <si>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</si>
  <si>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</si>
  <si>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</si>
  <si>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</si>
  <si>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</si>
  <si>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</si>
  <si>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</si>
  <si>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</si>
  <si>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</si>
  <si>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</si>
  <si>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</si>
  <si>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</si>
  <si>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</si>
  <si>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</si>
  <si>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</si>
  <si>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</si>
  <si>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</si>
  <si>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</si>
  <si>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</si>
  <si>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</si>
  <si>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</si>
  <si>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</si>
  <si>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</si>
  <si>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</si>
  <si>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</si>
  <si>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</si>
  <si>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</si>
  <si>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</si>
  <si>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</si>
  <si>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</si>
  <si>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</si>
  <si>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</si>
  <si>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</si>
  <si>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</si>
  <si>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</si>
  <si>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</si>
  <si>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</si>
  <si>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</si>
  <si>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</si>
  <si>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</si>
  <si>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</si>
  <si>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</si>
  <si>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</si>
  <si>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</si>
  <si>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</si>
  <si>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</si>
  <si>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</si>
  <si>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</si>
  <si>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</si>
  <si>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</si>
  <si>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</si>
  <si>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</si>
  <si>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</si>
  <si>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</si>
  <si>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</si>
  <si>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</si>
  <si>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</si>
  <si>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</si>
  <si>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</si>
  <si>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</si>
  <si>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</si>
  <si>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</si>
  <si>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</si>
  <si>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</si>
  <si>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</si>
  <si>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</si>
  <si>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</si>
  <si>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</si>
  <si>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</si>
  <si>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</si>
  <si>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</si>
  <si>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</si>
  <si>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</si>
  <si>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</si>
  <si>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</si>
  <si>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</si>
  <si>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</si>
  <si>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</si>
  <si>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</si>
  <si>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</si>
  <si>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</si>
  <si>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</si>
  <si>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</si>
  <si>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</si>
  <si>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</si>
  <si>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</si>
  <si>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</si>
  <si>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</si>
  <si>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</si>
  <si>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</si>
  <si>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</si>
  <si>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</si>
  <si>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</si>
  <si>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</si>
  <si>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</si>
  <si>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</si>
  <si>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</si>
  <si>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</si>
  <si>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</si>
  <si>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</si>
  <si>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</si>
  <si>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</si>
  <si>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</si>
  <si>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</si>
  <si>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</si>
  <si>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</si>
  <si>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</si>
  <si>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</si>
  <si>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</si>
  <si>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</si>
  <si>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</si>
  <si>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</si>
  <si>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</si>
  <si>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</si>
  <si>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</si>
  <si>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</si>
  <si>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</si>
  <si>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</si>
  <si>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</si>
  <si>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</si>
  <si>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</si>
  <si>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</si>
  <si>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</si>
  <si>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</si>
  <si>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</si>
  <si>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</si>
  <si>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</si>
  <si>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</si>
  <si>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</si>
  <si>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</si>
  <si>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</si>
  <si>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</si>
  <si>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</si>
  <si>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</si>
  <si>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</si>
  <si>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</si>
  <si>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</si>
  <si>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</si>
  <si>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</si>
  <si>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</si>
  <si>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</si>
  <si>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</si>
  <si>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</si>
  <si>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</si>
  <si>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</si>
  <si>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</si>
  <si>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</si>
  <si>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</si>
  <si>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</si>
  <si>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</si>
  <si>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</si>
  <si>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</si>
  <si>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</si>
  <si>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</si>
  <si>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</si>
  <si>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</si>
  <si>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</si>
  <si>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</si>
  <si>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</si>
  <si>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</si>
  <si>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</si>
  <si>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</si>
  <si>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</si>
  <si>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</si>
  <si>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</si>
  <si>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</si>
  <si>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</si>
  <si>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</si>
  <si>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</si>
  <si>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</si>
  <si>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</si>
  <si>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</si>
  <si>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</si>
  <si>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</si>
  <si>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</si>
  <si>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</si>
  <si>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</si>
  <si>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</si>
  <si>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</si>
  <si>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</si>
  <si>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</si>
  <si>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</si>
  <si>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</si>
  <si>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</si>
  <si>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</si>
  <si>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</si>
  <si>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</si>
  <si>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</si>
  <si>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</si>
  <si>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</si>
  <si>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</si>
  <si>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</si>
  <si>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</si>
  <si>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</si>
  <si>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</si>
  <si>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</si>
  <si>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</si>
  <si>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</si>
  <si>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</si>
  <si>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</si>
  <si>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</si>
  <si>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</si>
  <si>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</si>
  <si>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</si>
  <si>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</si>
  <si>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</si>
  <si>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</si>
  <si>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</si>
  <si>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</si>
  <si>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</si>
  <si>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</si>
  <si>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</si>
  <si>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</si>
  <si>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</si>
  <si>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</si>
  <si>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</si>
  <si>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</si>
  <si>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</si>
  <si>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</si>
  <si>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</si>
  <si>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</si>
  <si>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</si>
  <si>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</si>
  <si>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</si>
  <si>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</si>
  <si>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</si>
  <si>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</si>
  <si>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</si>
  <si>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</si>
  <si>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</si>
  <si>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</si>
  <si>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</si>
  <si>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</si>
  <si>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</si>
  <si>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</si>
  <si>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</si>
  <si>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</si>
  <si>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</si>
  <si>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</si>
  <si>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</si>
  <si>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</si>
  <si>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</si>
  <si>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</si>
  <si>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</si>
  <si>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</si>
  <si>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</si>
  <si>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</si>
  <si>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</si>
  <si>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</si>
  <si>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</si>
  <si>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</si>
  <si>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</si>
  <si>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</si>
  <si>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</si>
  <si>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</si>
  <si>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</si>
  <si>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</si>
  <si>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</si>
  <si>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</si>
  <si>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</si>
  <si>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</si>
  <si>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</si>
  <si>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</si>
  <si>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</si>
  <si>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</si>
  <si>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</si>
  <si>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</si>
  <si>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</si>
  <si>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</si>
  <si>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</si>
  <si>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</si>
  <si>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</si>
  <si>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</si>
  <si>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</si>
  <si>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</si>
  <si>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</si>
  <si>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</si>
  <si>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</si>
  <si>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</si>
  <si>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</si>
  <si>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</si>
  <si>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</si>
  <si>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</si>
  <si>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</si>
  <si>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</si>
  <si>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</si>
  <si>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</si>
  <si>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</si>
  <si>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</si>
  <si>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</si>
  <si>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</si>
  <si>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</si>
  <si>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</si>
  <si>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</si>
  <si>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</si>
  <si>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</si>
  <si>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</si>
  <si>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</si>
  <si>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</si>
  <si>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</si>
  <si>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</si>
  <si>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</si>
  <si>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</si>
  <si>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</si>
  <si>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</si>
  <si>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</si>
  <si>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</si>
  <si>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</si>
  <si>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</si>
  <si>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</si>
  <si>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</si>
  <si>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</si>
  <si>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</si>
  <si>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</si>
  <si>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</si>
  <si>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</si>
  <si>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</si>
  <si>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</si>
  <si>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</si>
  <si>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</si>
  <si>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</si>
  <si>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</si>
  <si>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</si>
  <si>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</si>
  <si>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</si>
  <si>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</si>
  <si>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</si>
  <si>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</si>
  <si>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</si>
  <si>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</si>
  <si>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</si>
  <si>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</si>
  <si>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</si>
  <si>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</si>
  <si>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</si>
  <si>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</si>
  <si>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</si>
  <si>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</si>
  <si>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</si>
  <si>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</si>
  <si>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</si>
  <si>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</si>
  <si>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</si>
  <si>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</si>
  <si>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</si>
  <si>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</si>
  <si>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</si>
  <si>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</si>
  <si>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</si>
  <si>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</si>
  <si>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</si>
  <si>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</si>
  <si>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</si>
  <si>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</si>
  <si>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</si>
  <si>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</si>
  <si>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</si>
  <si>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</si>
  <si>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</si>
  <si>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</si>
  <si>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</si>
  <si>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</si>
  <si>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</si>
  <si>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</si>
  <si>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</si>
  <si>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</si>
  <si>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</si>
  <si>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</si>
  <si>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</si>
  <si>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</si>
  <si>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</si>
  <si>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</si>
  <si>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</si>
  <si>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</si>
  <si>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</si>
  <si>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</si>
  <si>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</si>
  <si>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</si>
  <si>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</si>
  <si>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</si>
  <si>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</si>
  <si>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</si>
  <si>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</si>
  <si>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</si>
  <si>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</si>
  <si>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</si>
  <si>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</si>
  <si>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</si>
  <si>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</si>
  <si>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</si>
  <si>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</si>
  <si>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</si>
  <si>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</si>
  <si>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</si>
  <si>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</si>
  <si>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</si>
  <si>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</si>
  <si>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</si>
  <si>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</si>
  <si>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</si>
  <si>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</si>
  <si>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</si>
  <si>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</si>
  <si>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</si>
  <si>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</si>
  <si>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</si>
  <si>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</si>
  <si>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</si>
  <si>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</si>
  <si>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</si>
  <si>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</si>
  <si>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</si>
  <si>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</si>
  <si>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</si>
  <si>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</si>
  <si>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</si>
  <si>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</si>
  <si>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</si>
  <si>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</si>
  <si>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</si>
  <si>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</si>
  <si>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</si>
  <si>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</si>
  <si>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</si>
  <si>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</si>
  <si>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</si>
  <si>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</si>
  <si>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</si>
  <si>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</si>
  <si>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</si>
  <si>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</si>
  <si>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</si>
  <si>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</si>
  <si>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</si>
  <si>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</si>
  <si>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</si>
  <si>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</si>
  <si>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</si>
  <si>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</si>
  <si>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</si>
  <si>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</si>
  <si>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</si>
  <si>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</si>
  <si>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</si>
  <si>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</si>
  <si>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</si>
  <si>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</si>
  <si>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</si>
  <si>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</si>
  <si>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</si>
  <si>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</si>
  <si>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</si>
  <si>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</si>
  <si>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</si>
  <si>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</si>
  <si>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</si>
  <si>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</si>
  <si>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</si>
  <si>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</si>
  <si>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</si>
  <si>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</si>
  <si>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</si>
  <si>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</si>
  <si>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</si>
  <si>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</si>
  <si>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</si>
  <si>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</si>
  <si>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</si>
  <si>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</si>
  <si>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</si>
  <si>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</si>
  <si>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</si>
  <si>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</si>
  <si>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</si>
  <si>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</si>
  <si>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</si>
  <si>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</si>
  <si>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</si>
  <si>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</si>
  <si>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</si>
  <si>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</si>
  <si>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</si>
  <si>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</si>
  <si>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</si>
  <si>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</si>
  <si>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</si>
  <si>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</si>
  <si>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</si>
  <si>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</si>
  <si>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</si>
  <si>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</si>
  <si>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</si>
  <si>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</si>
  <si>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</si>
  <si>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</si>
  <si>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</si>
  <si>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</si>
  <si>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</si>
  <si>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</si>
  <si>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</si>
  <si>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</si>
  <si>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</si>
  <si>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</si>
  <si>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</si>
  <si>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</si>
  <si>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</si>
  <si>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</si>
  <si>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</si>
  <si>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</si>
  <si>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</si>
  <si>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</si>
  <si>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</si>
  <si>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</si>
  <si>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</si>
  <si>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</si>
  <si>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</si>
  <si>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</si>
  <si>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</si>
  <si>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</si>
  <si>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</si>
  <si>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</si>
  <si>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</si>
  <si>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</si>
  <si>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</si>
  <si>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</si>
  <si>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</si>
  <si>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</si>
  <si>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</si>
  <si>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</si>
  <si>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</si>
  <si>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</si>
  <si>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</si>
  <si>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</si>
  <si>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</si>
  <si>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</si>
  <si>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</si>
  <si>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</si>
  <si>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</si>
  <si>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</si>
  <si>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</si>
  <si>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</si>
  <si>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</si>
  <si>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</si>
  <si>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</si>
  <si>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</si>
  <si>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</si>
  <si>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</si>
  <si>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</si>
  <si>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</si>
  <si>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</si>
  <si>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</si>
  <si>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</si>
  <si>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</si>
  <si>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</si>
  <si>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</si>
  <si>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</si>
  <si>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</si>
  <si>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</si>
  <si>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</si>
  <si>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</si>
  <si>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</si>
  <si>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</si>
  <si>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</si>
  <si>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</si>
  <si>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</si>
  <si>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</si>
  <si>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</si>
  <si>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</si>
  <si>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</si>
  <si>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</si>
  <si>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</si>
  <si>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</si>
  <si>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</si>
  <si>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</si>
  <si>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</si>
  <si>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</si>
  <si>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</si>
  <si>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</si>
  <si>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</si>
  <si>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</si>
  <si>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</si>
  <si>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</si>
  <si>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</si>
  <si>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</si>
  <si>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</si>
  <si>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</si>
  <si>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</si>
  <si>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</si>
  <si>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</si>
  <si>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</si>
  <si>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</si>
  <si>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</si>
  <si>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</si>
  <si>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</si>
  <si>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</si>
  <si>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</si>
  <si>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</si>
  <si>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</si>
  <si>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</si>
  <si>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</si>
  <si>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</si>
  <si>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</si>
  <si>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</si>
  <si>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</si>
  <si>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</si>
  <si>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</si>
  <si>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</si>
  <si>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</si>
  <si>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</si>
  <si>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</si>
  <si>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</si>
  <si>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</si>
  <si>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</si>
  <si>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</si>
  <si>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</si>
  <si>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</si>
  <si>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</si>
  <si>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</si>
  <si>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</si>
  <si>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</si>
  <si>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</si>
  <si>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</si>
  <si>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</si>
  <si>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</si>
  <si>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</si>
  <si>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</si>
  <si>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</si>
  <si>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</si>
  <si>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</si>
  <si>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</si>
  <si>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</si>
  <si>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</si>
  <si>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</si>
  <si>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</si>
  <si>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</si>
  <si>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</si>
  <si>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</si>
  <si>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</si>
  <si>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</si>
  <si>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</si>
  <si>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</si>
  <si>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</si>
  <si>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</si>
  <si>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</si>
  <si>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</si>
  <si>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</si>
  <si>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</si>
  <si>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</si>
  <si>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</si>
  <si>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</si>
  <si>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</si>
  <si>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</si>
  <si>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</si>
  <si>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</si>
  <si>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</si>
  <si>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</si>
  <si>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</si>
  <si>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</si>
  <si>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</si>
  <si>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</si>
  <si>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</si>
  <si>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</si>
  <si>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</si>
  <si>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</si>
  <si>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</si>
  <si>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</si>
  <si>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</si>
  <si>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</si>
  <si>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</si>
  <si>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</si>
  <si>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</si>
  <si>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</si>
  <si>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</si>
  <si>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</si>
  <si>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</si>
  <si>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</si>
  <si>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</si>
  <si>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</si>
  <si>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</si>
  <si>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</si>
  <si>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</si>
  <si>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</si>
  <si>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</si>
  <si>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</si>
  <si>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</si>
  <si>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</si>
  <si>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</si>
  <si>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</si>
  <si>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</si>
  <si>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</si>
  <si>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</si>
  <si>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</si>
  <si>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</si>
  <si>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</si>
  <si>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</si>
  <si>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</si>
  <si>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</si>
  <si>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</si>
  <si>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</si>
  <si>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</si>
  <si>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</si>
  <si>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</si>
  <si>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</si>
  <si>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</si>
  <si>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</si>
  <si>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</si>
  <si>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</si>
  <si>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</si>
  <si>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</si>
  <si>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</si>
  <si>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</si>
  <si>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</si>
  <si>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</si>
  <si>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</si>
  <si>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</si>
  <si>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</si>
  <si>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</si>
  <si>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</si>
  <si>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</si>
  <si>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</si>
  <si>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</si>
  <si>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</si>
  <si>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</si>
  <si>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</si>
  <si>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</si>
  <si>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</si>
  <si>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</si>
  <si>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</si>
  <si>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</si>
  <si>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</si>
  <si>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</si>
  <si>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</si>
  <si>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</si>
  <si>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</si>
  <si>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</si>
  <si>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</si>
  <si>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</si>
  <si>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</si>
  <si>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</si>
  <si>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</si>
  <si>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</si>
  <si>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</si>
  <si>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</si>
  <si>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</si>
  <si>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</si>
  <si>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</si>
  <si>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</si>
  <si>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</si>
  <si>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</si>
  <si>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</si>
  <si>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</si>
  <si>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</si>
  <si>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</si>
  <si>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</si>
  <si>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</si>
  <si>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</si>
  <si>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</si>
  <si>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</si>
  <si>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</si>
  <si>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</si>
  <si>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</si>
  <si>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</si>
  <si>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</si>
  <si>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</si>
  <si>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</si>
  <si>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</si>
  <si>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</si>
  <si>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</si>
  <si>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</si>
  <si>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</si>
  <si>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</si>
  <si>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</si>
  <si>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</si>
  <si>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</si>
  <si>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</si>
  <si>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</si>
  <si>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</si>
  <si>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</si>
  <si>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</si>
  <si>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</si>
  <si>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</si>
  <si>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</si>
  <si>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</si>
  <si>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</si>
  <si>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</si>
  <si>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</si>
  <si>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</si>
  <si>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</si>
  <si>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</si>
  <si>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</si>
  <si>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</si>
  <si>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</si>
  <si>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</si>
  <si>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</si>
  <si>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</si>
  <si>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</si>
  <si>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</si>
  <si>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</si>
  <si>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</si>
  <si>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</si>
  <si>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</si>
  <si>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</si>
  <si>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</si>
  <si>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</si>
  <si>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</si>
  <si>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</si>
  <si>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</si>
  <si>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</si>
  <si>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</si>
  <si>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</si>
  <si>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</si>
  <si>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</si>
  <si>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</si>
  <si>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</si>
  <si>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</si>
  <si>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</si>
  <si>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</si>
  <si>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</si>
  <si>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</si>
  <si>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</si>
  <si>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</si>
  <si>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</si>
  <si>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</si>
  <si>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</si>
  <si>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</si>
  <si>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</si>
  <si>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</si>
  <si>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</si>
  <si>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</si>
  <si>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</si>
  <si>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</si>
  <si>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</si>
  <si>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</si>
  <si>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</si>
  <si>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</si>
  <si>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</si>
  <si>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</si>
  <si>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</si>
  <si>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</si>
  <si>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</si>
  <si>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</si>
  <si>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</si>
  <si>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</si>
  <si>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</si>
  <si>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</si>
  <si>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</si>
  <si>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</si>
  <si>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</si>
  <si>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</si>
  <si>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</si>
  <si>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</si>
  <si>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</si>
  <si>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</si>
  <si>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</si>
  <si>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</si>
  <si>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</si>
  <si>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</si>
  <si>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</si>
  <si>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</si>
  <si>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</si>
  <si>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</si>
  <si>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</si>
  <si>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</si>
  <si>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</si>
  <si>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</si>
  <si>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</si>
  <si>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</si>
  <si>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</si>
  <si>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</si>
  <si>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</si>
  <si>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</si>
  <si>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</si>
  <si>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</si>
  <si>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</si>
  <si>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</si>
  <si>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</si>
  <si>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</si>
  <si>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</si>
  <si>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</si>
  <si>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</si>
  <si>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</si>
  <si>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</si>
  <si>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</si>
  <si>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</si>
  <si>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</si>
  <si>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</si>
  <si>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</si>
  <si>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</si>
  <si>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</si>
  <si>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</si>
  <si>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</si>
  <si>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</si>
  <si>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</si>
  <si>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</si>
  <si>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</si>
  <si>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</si>
  <si>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</si>
  <si>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</si>
  <si>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</si>
  <si>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</si>
  <si>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</si>
  <si>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</si>
  <si>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</si>
  <si>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</si>
  <si>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</si>
  <si>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</si>
  <si>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</si>
  <si>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</si>
  <si>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</si>
  <si>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</si>
  <si>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</si>
  <si>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</si>
  <si>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</si>
  <si>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</si>
  <si>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</si>
  <si>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</si>
  <si>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</si>
  <si>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</si>
  <si>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</si>
  <si>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</si>
  <si>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</si>
  <si>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</si>
  <si>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</si>
  <si>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</si>
  <si>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</si>
  <si>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</si>
  <si>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</si>
  <si>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</si>
  <si>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</si>
  <si>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</si>
  <si>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</si>
  <si>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</si>
  <si>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</si>
  <si>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</si>
  <si>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</si>
  <si>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</si>
  <si>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</si>
  <si>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</si>
  <si>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</si>
  <si>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</si>
  <si>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</si>
  <si>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</si>
  <si>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</si>
  <si>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</si>
  <si>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</si>
  <si>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</si>
  <si>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</si>
  <si>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</si>
  <si>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</si>
  <si>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</si>
  <si>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</si>
  <si>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</si>
  <si>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</si>
  <si>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</si>
  <si>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</si>
  <si>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</si>
  <si>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</si>
  <si>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</si>
  <si>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</si>
  <si>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</si>
  <si>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</si>
  <si>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</si>
  <si>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</si>
  <si>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</si>
  <si>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</si>
  <si>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</si>
  <si>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</si>
  <si>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</si>
  <si>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</si>
  <si>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</si>
  <si>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</si>
  <si>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</si>
  <si>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</si>
  <si>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</si>
  <si>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</si>
  <si>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</si>
  <si>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</si>
  <si>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</si>
  <si>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</si>
  <si>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</si>
  <si>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</si>
  <si>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</si>
  <si>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</si>
  <si>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</si>
  <si>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</si>
  <si>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</si>
  <si>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</si>
  <si>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</si>
  <si>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</si>
  <si>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</si>
  <si>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</si>
  <si>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</si>
  <si>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</si>
  <si>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</si>
  <si>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</si>
  <si>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</si>
  <si>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</si>
  <si>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</si>
  <si>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</si>
  <si>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</si>
  <si>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</si>
  <si>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</si>
  <si>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</si>
  <si>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</si>
  <si>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</si>
  <si>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</si>
  <si>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</si>
  <si>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</si>
  <si>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</si>
  <si>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</si>
  <si>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</si>
  <si>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</si>
  <si>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</si>
  <si>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</si>
  <si>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</si>
  <si>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</si>
  <si>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</si>
  <si>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</si>
  <si>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</si>
  <si>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</si>
  <si>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</si>
  <si>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</si>
  <si>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</si>
  <si>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</si>
  <si>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</si>
  <si>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</si>
  <si>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</si>
  <si>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</si>
  <si>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</si>
  <si>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</si>
  <si>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</si>
  <si>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</si>
  <si>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</si>
  <si>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</si>
  <si>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</si>
  <si>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</si>
  <si>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</si>
  <si>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</si>
  <si>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</si>
  <si>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</si>
  <si>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</si>
  <si>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</si>
  <si>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</si>
  <si>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</si>
  <si>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</si>
  <si>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</si>
  <si>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</si>
  <si>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</si>
  <si>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</si>
  <si>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</si>
  <si>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</si>
  <si>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</si>
  <si>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</si>
  <si>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</si>
  <si>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</si>
  <si>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</si>
  <si>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</si>
  <si>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</si>
  <si>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</si>
  <si>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</si>
  <si>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</si>
  <si>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</si>
  <si>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</si>
  <si>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</si>
  <si>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</si>
  <si>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</si>
  <si>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</si>
  <si>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</si>
  <si>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</si>
  <si>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</si>
  <si>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</si>
  <si>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</si>
  <si>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</si>
  <si>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</si>
  <si>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</si>
  <si>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</si>
  <si>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</si>
  <si>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</si>
  <si>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</si>
  <si>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</si>
  <si>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</si>
  <si>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</si>
  <si>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</si>
  <si>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</si>
  <si>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</si>
  <si>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</si>
  <si>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</si>
  <si>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</si>
  <si>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</si>
  <si>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</si>
  <si>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</si>
  <si>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</si>
  <si>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</si>
  <si>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</si>
  <si>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</si>
  <si>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</si>
  <si>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</si>
  <si>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</si>
  <si>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</si>
  <si>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</si>
  <si>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</si>
  <si>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</si>
  <si>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</si>
  <si>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</si>
  <si>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</si>
  <si>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</si>
  <si>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</si>
  <si>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</si>
  <si>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</si>
  <si>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</si>
  <si>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</si>
  <si>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</si>
  <si>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</si>
  <si>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</si>
  <si>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</si>
  <si>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</si>
  <si>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</si>
  <si>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</si>
  <si>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</si>
  <si>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</si>
  <si>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</si>
  <si>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</si>
  <si>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</si>
  <si>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</si>
  <si>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</si>
  <si>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</si>
  <si>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</si>
  <si>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</si>
  <si>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</si>
  <si>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</si>
  <si>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</si>
  <si>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</si>
  <si>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</si>
  <si>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</si>
  <si>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</si>
  <si>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</si>
  <si>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</si>
  <si>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</si>
  <si>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</si>
  <si>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</si>
  <si>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</si>
  <si>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</si>
  <si>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</si>
  <si>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</si>
  <si>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</si>
  <si>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</si>
  <si>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</si>
  <si>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</si>
  <si>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</si>
  <si>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</si>
  <si>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</si>
  <si>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</si>
  <si>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</si>
  <si>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</si>
  <si>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</si>
  <si>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</si>
  <si>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</si>
  <si>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</si>
  <si>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</si>
  <si>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</si>
  <si>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</si>
  <si>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</si>
  <si>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</si>
  <si>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</si>
  <si>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</si>
  <si>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</si>
  <si>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</si>
  <si>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</si>
  <si>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</si>
  <si>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</si>
  <si>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</si>
  <si>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</si>
  <si>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</si>
  <si>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</si>
  <si>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</si>
  <si>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</si>
  <si>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</si>
  <si>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</si>
  <si>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</si>
  <si>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</si>
  <si>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</si>
  <si>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</si>
  <si>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</si>
  <si>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</si>
  <si>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</si>
  <si>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</si>
  <si>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</si>
  <si>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</si>
  <si>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</si>
  <si>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</si>
  <si>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</si>
  <si>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</si>
  <si>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</si>
  <si>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</si>
  <si>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</si>
  <si>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</si>
  <si>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</si>
  <si>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</si>
  <si>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</si>
  <si>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</si>
  <si>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</si>
  <si>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</si>
  <si>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</si>
  <si>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</si>
  <si>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</si>
  <si>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</si>
  <si>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</si>
  <si>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</si>
  <si>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</si>
  <si>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</si>
  <si>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</si>
  <si>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</si>
  <si>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</si>
  <si>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</si>
  <si>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</si>
  <si>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</si>
  <si>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</si>
  <si>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</si>
  <si>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</si>
  <si>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</si>
  <si>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</si>
  <si>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</si>
  <si>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</si>
  <si>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</si>
  <si>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</si>
  <si>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</si>
  <si>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</si>
  <si>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</si>
  <si>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</si>
  <si>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</si>
  <si>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</si>
  <si>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</si>
  <si>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</si>
  <si>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</si>
  <si>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</si>
  <si>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</si>
  <si>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</si>
  <si>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</si>
  <si>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</si>
  <si>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</si>
  <si>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</si>
  <si>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</si>
  <si>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</si>
  <si>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</si>
  <si>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</si>
  <si>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</si>
  <si>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</si>
  <si>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</si>
  <si>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</si>
  <si>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</si>
  <si>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</si>
  <si>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</si>
  <si>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</si>
  <si>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</si>
  <si>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</si>
  <si>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</si>
  <si>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</si>
  <si>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</si>
  <si>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</si>
  <si>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</si>
  <si>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</si>
  <si>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</si>
  <si>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</si>
  <si>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</si>
  <si>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</si>
  <si>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</si>
  <si>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</si>
  <si>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</si>
  <si>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</si>
  <si>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</si>
  <si>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</si>
  <si>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</si>
  <si>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</si>
  <si>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</si>
  <si>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</si>
  <si>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</si>
  <si>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</si>
  <si>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</si>
  <si>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</si>
  <si>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</si>
  <si>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</si>
  <si>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</si>
  <si>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</si>
  <si>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</si>
  <si>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</si>
  <si>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</si>
  <si>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</si>
  <si>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</si>
  <si>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</si>
  <si>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</si>
  <si>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</si>
  <si>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</si>
  <si>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</si>
  <si>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</si>
  <si>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</si>
  <si>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</si>
  <si>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</si>
  <si>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</si>
  <si>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</si>
  <si>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</si>
  <si>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</si>
  <si>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</si>
  <si>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</si>
  <si>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</si>
  <si>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</si>
  <si>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</si>
  <si>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</si>
  <si>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</si>
  <si>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</si>
  <si>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</si>
  <si>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</si>
  <si>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</si>
  <si>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</si>
  <si>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</si>
  <si>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</si>
  <si>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</si>
  <si>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</si>
  <si>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</si>
  <si>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</si>
  <si>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</si>
  <si>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</si>
  <si>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</si>
  <si>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</si>
  <si>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</si>
  <si>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</si>
  <si>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</si>
  <si>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</si>
  <si>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</si>
  <si>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</si>
  <si>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</si>
  <si>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</si>
  <si>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</si>
  <si>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</si>
  <si>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</si>
  <si>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</si>
  <si>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</si>
  <si>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</si>
  <si>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</si>
  <si>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</si>
  <si>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</si>
  <si>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</si>
  <si>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</si>
  <si>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</si>
  <si>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</si>
  <si>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</si>
  <si>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</si>
  <si>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</si>
  <si>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</si>
  <si>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</si>
  <si>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</si>
  <si>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</si>
  <si>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</si>
  <si>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</si>
  <si>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</si>
  <si>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</si>
  <si>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</si>
  <si>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</si>
  <si>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</si>
  <si>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</si>
  <si>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</si>
  <si>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</si>
  <si>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</si>
  <si>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</si>
  <si>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</si>
  <si>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</si>
  <si>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</si>
  <si>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</si>
  <si>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</si>
  <si>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</si>
  <si>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</si>
  <si>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</si>
  <si>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</si>
  <si>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</si>
  <si>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</si>
  <si>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</si>
  <si>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</si>
  <si>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</si>
  <si>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</si>
  <si>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</si>
  <si>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</si>
  <si>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</si>
  <si>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</si>
  <si>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</si>
  <si>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</si>
  <si>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</si>
  <si>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</si>
  <si>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</si>
  <si>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</si>
  <si>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</si>
  <si>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</si>
  <si>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</si>
  <si>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</si>
  <si>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</si>
  <si>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</si>
  <si>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</si>
  <si>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</si>
  <si>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</si>
  <si>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</si>
  <si>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</si>
  <si>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</si>
  <si>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</si>
  <si>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</si>
  <si>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</si>
  <si>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</si>
  <si>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</si>
  <si>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</si>
  <si>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</si>
  <si>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</si>
  <si>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</si>
  <si>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</si>
  <si>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</si>
  <si>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</si>
  <si>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</si>
  <si>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</si>
  <si>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</si>
  <si>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</si>
  <si>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</si>
  <si>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</si>
  <si>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</si>
  <si>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</si>
  <si>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</si>
  <si>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</si>
  <si>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</si>
  <si>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</si>
  <si>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</si>
  <si>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</si>
  <si>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</si>
  <si>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</si>
  <si>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</si>
  <si>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</si>
  <si>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</si>
  <si>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</si>
  <si>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</si>
  <si>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</si>
  <si>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</si>
  <si>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</si>
  <si>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</si>
  <si>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</si>
  <si>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</si>
  <si>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</si>
  <si>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</si>
  <si>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</si>
  <si>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</si>
  <si>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</si>
  <si>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</si>
  <si>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</si>
  <si>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</si>
  <si>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</si>
  <si>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</si>
  <si>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</si>
  <si>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</si>
  <si>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</si>
  <si>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</si>
  <si>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</si>
  <si>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</si>
  <si>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</si>
  <si>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</si>
  <si>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</si>
  <si>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</si>
  <si>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</si>
  <si>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</si>
  <si>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</si>
  <si>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</si>
  <si>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</si>
  <si>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</si>
  <si>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</si>
  <si>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</si>
  <si>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</si>
  <si>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</si>
  <si>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</si>
  <si>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</si>
  <si>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</si>
  <si>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</si>
  <si>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</si>
  <si>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</si>
  <si>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</si>
  <si>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</si>
  <si>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</si>
  <si>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</si>
  <si>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</si>
  <si>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</si>
  <si>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</si>
  <si>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</si>
  <si>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</si>
  <si>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</si>
  <si>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</si>
  <si>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</si>
  <si>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</si>
  <si>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</si>
  <si>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</si>
  <si>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</si>
  <si>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</si>
  <si>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</si>
  <si>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</si>
  <si>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</si>
  <si>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</si>
  <si>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</si>
  <si>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</si>
  <si>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</si>
  <si>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</si>
  <si>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</si>
  <si>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</si>
  <si>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</si>
  <si>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</si>
  <si>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</si>
  <si>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</si>
  <si>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</si>
  <si>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</si>
  <si>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</si>
  <si>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</si>
  <si>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</si>
  <si>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</si>
  <si>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</si>
  <si>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</si>
  <si>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</si>
  <si>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</si>
  <si>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</si>
  <si>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</si>
  <si>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</si>
  <si>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</si>
  <si>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</si>
  <si>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</si>
  <si>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</si>
  <si>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</si>
  <si>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</si>
  <si>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</si>
  <si>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</si>
  <si>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</si>
  <si>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</si>
  <si>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</si>
  <si>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</si>
  <si>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</si>
  <si>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</si>
  <si>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</si>
  <si>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</si>
  <si>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</si>
  <si>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</si>
  <si>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</si>
  <si>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</si>
  <si>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</si>
  <si>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</si>
  <si>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</si>
  <si>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</si>
  <si>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</si>
  <si>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</si>
  <si>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</si>
  <si>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</si>
  <si>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</si>
  <si>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</si>
  <si>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</si>
  <si>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</si>
  <si>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</si>
  <si>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</si>
  <si>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</si>
  <si>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</si>
  <si>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</si>
  <si>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</si>
  <si>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</si>
  <si>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</si>
  <si>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</si>
  <si>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</si>
  <si>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</si>
  <si>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</si>
  <si>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</si>
  <si>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</si>
  <si>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</si>
  <si>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</si>
  <si>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</si>
  <si>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</si>
  <si>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</si>
  <si>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</si>
  <si>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</si>
  <si>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</si>
  <si>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</si>
  <si>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</si>
  <si>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</si>
  <si>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</si>
  <si>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</si>
  <si>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</si>
  <si>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</si>
  <si>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</si>
  <si>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</si>
  <si>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</si>
  <si>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</si>
  <si>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</si>
  <si>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</si>
  <si>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</si>
  <si>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</si>
  <si>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</si>
  <si>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</si>
  <si>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</si>
  <si>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</si>
  <si>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</si>
  <si>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</si>
  <si>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</si>
  <si>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</si>
  <si>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</si>
  <si>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</si>
  <si>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</si>
  <si>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</si>
  <si>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</si>
  <si>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</si>
  <si>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</si>
  <si>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</si>
  <si>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</si>
  <si>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</si>
  <si>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</si>
  <si>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</si>
  <si>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</si>
  <si>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</si>
  <si>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</si>
  <si>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</si>
  <si>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</si>
  <si>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</si>
  <si>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</si>
  <si>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</si>
  <si>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</si>
  <si>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</si>
  <si>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</si>
  <si>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</si>
  <si>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</si>
  <si>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</si>
  <si>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</si>
  <si>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</si>
  <si>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</si>
  <si>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</si>
  <si>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</si>
  <si>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</si>
  <si>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</si>
  <si>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</si>
  <si>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</si>
  <si>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</si>
  <si>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</si>
  <si>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</si>
  <si>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</si>
  <si>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</si>
  <si>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</si>
  <si>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</si>
  <si>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</si>
  <si>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</si>
  <si>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</si>
  <si>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</si>
  <si>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</si>
  <si>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</si>
  <si>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</si>
  <si>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</si>
  <si>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</si>
  <si>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</si>
  <si>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</si>
  <si>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</si>
  <si>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</si>
  <si>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</si>
  <si>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</si>
  <si>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</si>
  <si>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</si>
  <si>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</si>
  <si>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</si>
  <si>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</si>
  <si>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</si>
  <si>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</si>
  <si>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</si>
  <si>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</si>
  <si>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</si>
  <si>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</si>
  <si>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</si>
  <si>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</si>
  <si>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</si>
  <si>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</si>
  <si>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</si>
  <si>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</si>
  <si>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</si>
  <si>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</si>
  <si>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</si>
  <si>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</si>
  <si>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</si>
  <si>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</si>
  <si>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</si>
  <si>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</si>
  <si>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</si>
  <si>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</si>
  <si>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</si>
  <si>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</si>
  <si>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</si>
  <si>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</si>
  <si>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</si>
  <si>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</si>
  <si>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</si>
  <si>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</si>
  <si>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</si>
  <si>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</si>
  <si>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</si>
  <si>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</si>
  <si>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</si>
  <si>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</si>
  <si>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</si>
  <si>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</si>
  <si>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</si>
  <si>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</si>
  <si>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</si>
  <si>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</si>
  <si>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</si>
  <si>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</si>
  <si>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</si>
  <si>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</si>
  <si>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</si>
  <si>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</si>
  <si>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</si>
  <si>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</si>
  <si>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</si>
  <si>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</si>
  <si>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</si>
  <si>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</si>
  <si>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</si>
  <si>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</si>
  <si>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</si>
  <si>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</si>
  <si>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</si>
  <si>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</si>
  <si>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</si>
  <si>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</si>
  <si>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</si>
  <si>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</si>
  <si>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</si>
  <si>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</si>
  <si>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</si>
  <si>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</si>
  <si>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</si>
  <si>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</si>
  <si>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</si>
  <si>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</si>
  <si>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</si>
  <si>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</si>
  <si>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</si>
  <si>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</si>
  <si>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</si>
  <si>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</si>
  <si>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</si>
  <si>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</si>
  <si>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</si>
  <si>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</si>
  <si>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</si>
  <si>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</si>
  <si>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</si>
  <si>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</si>
  <si>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</si>
  <si>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</si>
  <si>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</si>
  <si>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</si>
  <si>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</si>
  <si>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</si>
  <si>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</si>
  <si>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</si>
  <si>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</si>
  <si>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</si>
  <si>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</si>
  <si>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</si>
  <si>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</si>
  <si>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</si>
  <si>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</si>
  <si>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</si>
  <si>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</si>
  <si>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</si>
  <si>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</si>
  <si>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</si>
  <si>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</si>
  <si>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</si>
  <si>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</si>
  <si>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</si>
  <si>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</si>
  <si>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</si>
  <si>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</si>
  <si>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</si>
  <si>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</si>
  <si>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</si>
  <si>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</si>
  <si>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</si>
  <si>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</si>
  <si>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</si>
  <si>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</si>
  <si>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</si>
  <si>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</si>
  <si>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</si>
  <si>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</si>
  <si>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</si>
  <si>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</si>
  <si>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</si>
  <si>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</si>
  <si>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</si>
  <si>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</si>
  <si>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</si>
  <si>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</si>
  <si>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</si>
  <si>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</si>
  <si>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</si>
  <si>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</si>
  <si>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</si>
  <si>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</si>
  <si>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</si>
  <si>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</si>
  <si>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</si>
  <si>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</si>
  <si>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</si>
  <si>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</si>
  <si>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</si>
  <si>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</si>
  <si>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</si>
  <si>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</si>
  <si>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</si>
  <si>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</si>
  <si>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</si>
  <si>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</si>
  <si>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</si>
  <si>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</si>
  <si>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</si>
  <si>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</si>
  <si>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</si>
  <si>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</si>
  <si>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</si>
  <si>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</si>
  <si>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</si>
  <si>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</si>
  <si>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</si>
  <si>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</si>
  <si>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</si>
  <si>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</si>
  <si>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</si>
  <si>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</si>
  <si>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</si>
  <si>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</si>
  <si>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</si>
  <si>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</si>
  <si>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</si>
  <si>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</si>
  <si>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</si>
  <si>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</si>
  <si>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</si>
  <si>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</si>
  <si>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</si>
  <si>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</si>
  <si>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</si>
  <si>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</si>
  <si>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</si>
  <si>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</si>
  <si>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</si>
  <si>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</si>
  <si>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</si>
  <si>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</si>
  <si>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</si>
  <si>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</si>
  <si>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</si>
  <si>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</si>
  <si>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</si>
  <si>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</si>
  <si>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</si>
  <si>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</si>
  <si>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</si>
  <si>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</si>
  <si>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</si>
  <si>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</si>
  <si>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</si>
  <si>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</si>
  <si>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</si>
  <si>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</si>
  <si>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</si>
  <si>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</si>
  <si>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</si>
  <si>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</si>
  <si>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</si>
  <si>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</si>
  <si>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</si>
  <si>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</si>
  <si>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</si>
  <si>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</si>
  <si>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</si>
  <si>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</si>
  <si>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</si>
  <si>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</si>
  <si>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</si>
  <si>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</si>
  <si>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</si>
  <si>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</si>
  <si>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</si>
  <si>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</si>
  <si>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</si>
  <si>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</si>
  <si>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</si>
  <si>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</si>
  <si>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</si>
  <si>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</si>
  <si>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</si>
  <si>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</si>
  <si>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</si>
  <si>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</si>
  <si>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</si>
  <si>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</si>
  <si>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</si>
  <si>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</si>
  <si>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</si>
  <si>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</si>
  <si>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</si>
  <si>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</si>
  <si>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</si>
  <si>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</si>
  <si>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</si>
  <si>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</si>
  <si>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</si>
  <si>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</si>
  <si>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</si>
  <si>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</si>
  <si>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</si>
  <si>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</si>
  <si>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</si>
  <si>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</si>
  <si>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</si>
  <si>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</si>
  <si>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</si>
  <si>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</si>
  <si>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</si>
  <si>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</si>
  <si>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</si>
  <si>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</si>
  <si>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</si>
  <si>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</si>
  <si>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</si>
  <si>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</si>
  <si>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</si>
  <si>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</si>
  <si>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</si>
  <si>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</si>
  <si>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</si>
  <si>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</si>
  <si>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</si>
  <si>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</si>
  <si>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</si>
  <si>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</si>
  <si>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</si>
  <si>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</si>
  <si>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</si>
  <si>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</si>
  <si>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</si>
  <si>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</si>
  <si>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</si>
  <si>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</si>
  <si>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</si>
  <si>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</si>
  <si>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</si>
  <si>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</si>
  <si>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</si>
  <si>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</si>
  <si>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</si>
  <si>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</si>
  <si>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</si>
  <si>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</si>
  <si>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</si>
  <si>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</si>
  <si>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</si>
  <si>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</si>
  <si>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</si>
  <si>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</si>
  <si>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</si>
  <si>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</si>
  <si>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</si>
  <si>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</si>
  <si>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</si>
  <si>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</si>
  <si>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</si>
  <si>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</si>
  <si>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</si>
  <si>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</si>
  <si>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</si>
  <si>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</si>
  <si>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</si>
  <si>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</si>
  <si>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</si>
  <si>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</si>
  <si>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</si>
  <si>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</si>
  <si>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</si>
  <si>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</si>
  <si>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</si>
  <si>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</si>
  <si>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</si>
  <si>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</si>
  <si>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</si>
  <si>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</si>
  <si>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</si>
  <si>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</si>
  <si>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</si>
  <si>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</si>
  <si>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</si>
  <si>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</si>
  <si>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</si>
  <si>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</si>
  <si>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</si>
  <si>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</si>
  <si>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</si>
  <si>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</si>
  <si>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</si>
  <si>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</si>
  <si>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</si>
  <si>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</si>
  <si>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</si>
  <si>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</si>
  <si>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</si>
  <si>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</si>
  <si>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</si>
  <si>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</si>
  <si>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</si>
  <si>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</si>
  <si>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</si>
  <si>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</si>
  <si>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</si>
  <si>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</si>
  <si>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</si>
  <si>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</si>
  <si>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</si>
  <si>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</si>
  <si>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</si>
  <si>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</si>
  <si>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</si>
  <si>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</si>
  <si>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</si>
  <si>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</si>
  <si>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</si>
  <si>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</si>
  <si>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</si>
  <si>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</si>
  <si>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</si>
  <si>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</si>
  <si>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</si>
  <si>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</si>
  <si>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</si>
  <si>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</si>
  <si>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</si>
  <si>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</si>
  <si>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</si>
  <si>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</si>
  <si>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</si>
  <si>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</si>
  <si>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</si>
  <si>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</si>
  <si>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</si>
  <si>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</si>
  <si>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</si>
  <si>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</si>
  <si>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</si>
  <si>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</si>
  <si>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</si>
  <si>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</si>
  <si>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</si>
  <si>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</si>
  <si>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</si>
  <si>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</si>
  <si>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</si>
  <si>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</si>
  <si>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</si>
  <si>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</si>
  <si>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</si>
  <si>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</si>
  <si>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</si>
  <si>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</si>
  <si>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</si>
  <si>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</si>
  <si>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</si>
  <si>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</si>
  <si>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</si>
  <si>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</si>
  <si>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</si>
  <si>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</si>
  <si>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</si>
  <si>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</si>
  <si>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</si>
  <si>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</si>
  <si>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</si>
  <si>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</si>
  <si>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</si>
  <si>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</si>
  <si>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</si>
  <si>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</si>
  <si>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</si>
  <si>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</si>
  <si>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</si>
  <si>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</si>
  <si>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</si>
  <si>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</si>
  <si>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</si>
  <si>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</si>
  <si>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</si>
  <si>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</si>
  <si>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</si>
  <si>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</si>
  <si>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</si>
  <si>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</si>
  <si>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</si>
  <si>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</si>
  <si>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</si>
  <si>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</si>
  <si>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</si>
  <si>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</si>
  <si>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</si>
  <si>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</si>
  <si>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</si>
  <si>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</si>
  <si>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</si>
  <si>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</si>
  <si>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</si>
  <si>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</si>
  <si>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</si>
  <si>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</si>
  <si>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</si>
  <si>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</si>
  <si>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</si>
  <si>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</si>
  <si>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</si>
  <si>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</si>
  <si>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</si>
  <si>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</si>
  <si>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</si>
  <si>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</si>
  <si>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</si>
  <si>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</si>
  <si>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</si>
  <si>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</si>
  <si>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</si>
  <si>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</si>
  <si>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</si>
  <si>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</si>
  <si>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</si>
  <si>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</si>
  <si>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</si>
  <si>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</si>
  <si>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</si>
  <si>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</si>
  <si>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</si>
  <si>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</si>
  <si>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</si>
  <si>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</si>
  <si>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</si>
  <si>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</si>
  <si>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</si>
  <si>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</si>
  <si>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</si>
  <si>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</si>
  <si>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</si>
  <si>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</si>
  <si>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</si>
  <si>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</si>
  <si>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</si>
  <si>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</si>
  <si>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</si>
  <si>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</si>
  <si>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</si>
  <si>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</si>
  <si>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</si>
  <si>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</si>
  <si>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</si>
  <si>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</si>
  <si>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</si>
  <si>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</si>
  <si>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</si>
  <si>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</si>
  <si>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</si>
  <si>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</si>
  <si>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</si>
  <si>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</si>
  <si>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</si>
  <si>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</si>
  <si>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</si>
  <si>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</si>
  <si>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</si>
  <si>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</si>
  <si>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</si>
  <si>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</si>
  <si>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</si>
  <si>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</si>
  <si>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</si>
  <si>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</si>
  <si>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</si>
  <si>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</si>
  <si>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</si>
  <si>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</si>
  <si>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</si>
  <si>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</si>
  <si>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</si>
  <si>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</si>
  <si>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</si>
  <si>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</si>
  <si>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</si>
  <si>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</si>
  <si>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</si>
  <si>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</si>
  <si>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</si>
  <si>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</si>
  <si>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</si>
  <si>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</si>
  <si>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</si>
  <si>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</si>
  <si>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</si>
  <si>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</si>
  <si>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</si>
  <si>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</si>
  <si>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</si>
  <si>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</si>
  <si>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</si>
  <si>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</si>
  <si>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</si>
  <si>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</si>
  <si>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</si>
  <si>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</si>
  <si>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</si>
  <si>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</si>
  <si>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</si>
  <si>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</si>
  <si>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</si>
  <si>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</si>
  <si>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</si>
  <si>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</si>
  <si>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</si>
  <si>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</si>
  <si>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</si>
  <si>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</si>
  <si>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</si>
  <si>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</si>
  <si>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</si>
  <si>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</si>
  <si>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</si>
  <si>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</si>
  <si>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</si>
  <si>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</si>
  <si>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</si>
  <si>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</si>
  <si>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</si>
  <si>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</si>
  <si>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</si>
  <si>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</si>
  <si>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</si>
  <si>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</si>
  <si>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</si>
  <si>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</si>
  <si>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</si>
  <si>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</si>
  <si>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</si>
  <si>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</si>
  <si>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</si>
  <si>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</si>
  <si>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</si>
  <si>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</si>
  <si>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</si>
  <si>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</si>
  <si>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</si>
  <si>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</si>
  <si>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</si>
  <si>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</si>
  <si>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</si>
  <si>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</si>
  <si>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</si>
  <si>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</si>
  <si>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</si>
  <si>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</si>
  <si>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</si>
  <si>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</si>
  <si>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</si>
  <si>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</si>
  <si>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</si>
  <si>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</si>
  <si>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</si>
  <si>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</si>
  <si>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</si>
  <si>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</si>
  <si>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</si>
  <si>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</si>
  <si>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</si>
  <si>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</si>
  <si>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</si>
  <si>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</si>
  <si>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</si>
  <si>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</si>
  <si>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</si>
  <si>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</si>
  <si>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</si>
  <si>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</si>
  <si>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</si>
  <si>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</si>
  <si>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</si>
  <si>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</si>
  <si>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</si>
  <si>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</si>
  <si>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</si>
  <si>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</si>
  <si>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</si>
  <si>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</si>
  <si>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</si>
  <si>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</si>
  <si>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</si>
  <si>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</si>
  <si>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</si>
  <si>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</si>
  <si>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</si>
  <si>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</si>
  <si>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</si>
  <si>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</si>
  <si>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</si>
  <si>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</si>
  <si>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</si>
  <si>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</si>
  <si>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</si>
  <si>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</si>
  <si>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</si>
  <si>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</si>
  <si>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</si>
  <si>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</si>
  <si>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</si>
  <si>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</si>
  <si>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</si>
  <si>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</si>
  <si>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</si>
  <si>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</si>
  <si>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</si>
  <si>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</si>
  <si>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</si>
  <si>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</si>
  <si>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</si>
  <si>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</si>
  <si>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</si>
  <si>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</si>
  <si>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</si>
  <si>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</si>
  <si>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</si>
  <si>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</si>
  <si>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</si>
  <si>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</si>
  <si>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</si>
  <si>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</si>
  <si>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</si>
  <si>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</si>
  <si>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</si>
  <si>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</si>
  <si>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</si>
  <si>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</si>
  <si>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</si>
  <si>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</si>
  <si>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</si>
  <si>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</si>
  <si>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</si>
  <si>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</si>
  <si>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</si>
  <si>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</si>
  <si>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</si>
  <si>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</si>
  <si>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</si>
  <si>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</si>
  <si>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</si>
  <si>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</si>
  <si>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</si>
  <si>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</si>
  <si>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</si>
  <si>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</si>
  <si>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</si>
  <si>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</si>
  <si>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</si>
  <si>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</si>
  <si>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</si>
  <si>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</si>
  <si>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</si>
  <si>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</si>
  <si>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</si>
  <si>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</si>
  <si>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</si>
  <si>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</si>
  <si>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</si>
  <si>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</si>
  <si>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</si>
  <si>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</si>
  <si>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</si>
  <si>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</si>
  <si>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</si>
  <si>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</si>
  <si>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</si>
  <si>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</si>
  <si>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</si>
  <si>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</si>
  <si>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</si>
  <si>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</si>
  <si>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</si>
  <si>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</si>
  <si>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</si>
  <si>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</si>
  <si>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</si>
  <si>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</si>
  <si>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</si>
  <si>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</si>
  <si>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</si>
  <si>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</si>
  <si>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</si>
  <si>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</si>
  <si>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</si>
  <si>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</si>
  <si>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</si>
  <si>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</si>
  <si>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</si>
  <si>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</si>
  <si>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</si>
  <si>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</si>
  <si>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</si>
  <si>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</si>
  <si>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</si>
  <si>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</si>
  <si>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</si>
  <si>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</si>
  <si>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</si>
  <si>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</si>
  <si>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</si>
  <si>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</si>
  <si>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</si>
  <si>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</si>
  <si>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</si>
  <si>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</si>
  <si>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</si>
  <si>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</si>
  <si>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</si>
  <si>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</si>
  <si>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</si>
  <si>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</si>
  <si>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</si>
  <si>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</si>
  <si>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</si>
  <si>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</si>
  <si>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</si>
  <si>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</si>
  <si>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</si>
  <si>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</si>
  <si>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</si>
  <si>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</si>
  <si>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</si>
  <si>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</si>
  <si>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</si>
  <si>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</si>
  <si>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</si>
  <si>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</si>
  <si>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</si>
  <si>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</si>
  <si>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</si>
  <si>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</si>
  <si>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</si>
  <si>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</si>
  <si>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</si>
  <si>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</si>
  <si>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</si>
  <si>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</si>
  <si>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</si>
  <si>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</si>
  <si>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</si>
  <si>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</si>
  <si>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</si>
  <si>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</si>
  <si>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</si>
  <si>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</si>
  <si>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</si>
  <si>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</si>
  <si>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</si>
  <si>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</si>
  <si>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</si>
  <si>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</si>
  <si>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</si>
  <si>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</si>
  <si>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</si>
  <si>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</si>
  <si>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</si>
  <si>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</si>
  <si>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</si>
  <si>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</si>
  <si>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</si>
  <si>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</si>
  <si>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</si>
  <si>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</si>
  <si>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</si>
  <si>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</si>
  <si>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</si>
  <si>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</si>
  <si>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</si>
  <si>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</si>
  <si>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</si>
  <si>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</si>
  <si>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</si>
  <si>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</si>
  <si>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</si>
  <si>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</si>
  <si>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</si>
  <si>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</si>
  <si>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</si>
  <si>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</si>
  <si>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</si>
  <si>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</si>
  <si>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</si>
  <si>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</si>
  <si>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</si>
  <si>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</si>
  <si>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</si>
  <si>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</si>
  <si>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</si>
  <si>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</si>
  <si>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</si>
  <si>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</si>
  <si>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</si>
  <si>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</si>
  <si>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</si>
  <si>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</si>
  <si>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</si>
  <si>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</si>
  <si>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</si>
  <si>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</si>
  <si>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</si>
  <si>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</si>
  <si>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</si>
  <si>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</si>
  <si>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</si>
  <si>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</si>
  <si>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</si>
  <si>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</si>
  <si>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</si>
  <si>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</si>
  <si>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</si>
  <si>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</si>
  <si>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</si>
  <si>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</si>
  <si>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</si>
  <si>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</si>
  <si>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</si>
  <si>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</si>
  <si>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</si>
  <si>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</si>
  <si>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</si>
  <si>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</si>
  <si>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</si>
  <si>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</si>
  <si>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</si>
  <si>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</si>
  <si>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</si>
  <si>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</si>
  <si>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</si>
  <si>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</si>
  <si>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</si>
  <si>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</si>
  <si>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</si>
  <si>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</si>
  <si>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</si>
  <si>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</si>
  <si>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</si>
  <si>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</si>
  <si>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</si>
  <si>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</si>
  <si>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</si>
  <si>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</si>
  <si>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</si>
  <si>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</si>
  <si>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</si>
  <si>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</si>
  <si>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</si>
  <si>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</si>
  <si>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</si>
  <si>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</si>
  <si>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</si>
  <si>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</si>
  <si>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</si>
  <si>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</si>
  <si>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</si>
  <si>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</si>
  <si>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</si>
  <si>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</si>
  <si>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</si>
  <si>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</si>
  <si>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</si>
  <si>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</si>
  <si>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</si>
  <si>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</si>
  <si>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</si>
  <si>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</si>
  <si>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</si>
  <si>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</si>
  <si>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</si>
  <si>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</si>
  <si>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</si>
  <si>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</si>
  <si>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</si>
  <si>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</si>
  <si>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</si>
  <si>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</si>
  <si>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</si>
  <si>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</si>
  <si>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</si>
  <si>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</si>
  <si>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</si>
  <si>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</si>
  <si>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</si>
  <si>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</si>
  <si>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</si>
  <si>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</si>
  <si>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</si>
  <si>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</si>
  <si>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</si>
  <si>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</si>
  <si>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</si>
  <si>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</si>
  <si>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</si>
  <si>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</si>
  <si>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</si>
  <si>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</si>
  <si>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</si>
  <si>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</si>
  <si>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</si>
  <si>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</si>
  <si>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</si>
  <si>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</si>
  <si>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</si>
  <si>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</si>
  <si>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</si>
  <si>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</si>
  <si>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</si>
  <si>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</si>
  <si>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</si>
  <si>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</si>
  <si>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</si>
  <si>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</si>
  <si>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</si>
  <si>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</si>
  <si>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</si>
  <si>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</si>
  <si>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</si>
  <si>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</si>
  <si>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</si>
  <si>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</si>
  <si>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</si>
  <si>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</si>
  <si>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</si>
  <si>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</si>
  <si>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</si>
  <si>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</si>
  <si>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</si>
  <si>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</si>
  <si>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</si>
  <si>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</si>
  <si>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</si>
  <si>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</si>
  <si>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</si>
  <si>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</si>
  <si>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</si>
  <si>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</si>
  <si>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</si>
  <si>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</si>
  <si>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</si>
  <si>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</si>
  <si>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</si>
  <si>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</si>
  <si>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</si>
  <si>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</si>
  <si>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</si>
  <si>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</si>
  <si>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</si>
  <si>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</si>
  <si>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</si>
  <si>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</si>
  <si>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</si>
  <si>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</si>
  <si>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</si>
  <si>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</si>
  <si>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</si>
  <si>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</si>
  <si>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</si>
  <si>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</si>
  <si>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</si>
  <si>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</si>
  <si>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</si>
  <si>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</si>
  <si>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</si>
  <si>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</si>
  <si>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</si>
  <si>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</si>
  <si>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</si>
  <si>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</si>
  <si>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</si>
  <si>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</si>
  <si>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</si>
  <si>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</si>
  <si>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</si>
  <si>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</si>
  <si>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</si>
  <si>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</si>
  <si>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</si>
  <si>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</si>
  <si>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</si>
  <si>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</si>
  <si>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</si>
  <si>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</si>
  <si>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</si>
  <si>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</si>
  <si>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</si>
  <si>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</si>
  <si>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</si>
  <si>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</si>
  <si>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</si>
  <si>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</si>
  <si>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</si>
  <si>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</si>
  <si>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</si>
  <si>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</si>
  <si>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</si>
  <si>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</si>
  <si>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</si>
  <si>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</si>
  <si>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</si>
  <si>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</si>
  <si>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</si>
  <si>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</si>
  <si>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</si>
  <si>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</si>
  <si>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</si>
  <si>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</si>
  <si>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</si>
  <si>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</si>
  <si>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</si>
  <si>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</si>
  <si>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</si>
  <si>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</si>
  <si>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</si>
  <si>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</si>
  <si>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</si>
  <si>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</si>
  <si>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</si>
  <si>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</si>
  <si>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</si>
  <si>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</si>
  <si>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</si>
  <si>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</si>
  <si>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</si>
  <si>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</si>
  <si>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</si>
  <si>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</si>
  <si>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</si>
  <si>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</si>
  <si>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</si>
  <si>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</si>
  <si>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</si>
  <si>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</si>
  <si>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</si>
  <si>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</si>
  <si>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</si>
  <si>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</si>
  <si>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</si>
  <si>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</si>
  <si>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</si>
  <si>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</si>
  <si>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</si>
  <si>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</si>
  <si>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</si>
  <si>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</si>
  <si>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</si>
  <si>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</si>
  <si>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</si>
  <si>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</si>
  <si>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</si>
  <si>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</si>
  <si>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</si>
  <si>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</si>
  <si>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</si>
  <si>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</si>
  <si>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</si>
  <si>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</si>
  <si>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</si>
  <si>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</si>
  <si>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</si>
  <si>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</si>
  <si>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</si>
  <si>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</si>
  <si>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</si>
  <si>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</si>
  <si>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</si>
  <si>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</si>
  <si>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</si>
  <si>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</si>
  <si>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</si>
  <si>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</si>
  <si>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</si>
  <si>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</si>
  <si>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</si>
  <si>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</si>
  <si>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</si>
  <si>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</si>
  <si>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</si>
  <si>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</si>
  <si>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</si>
  <si>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</si>
  <si>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</si>
  <si>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</si>
  <si>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</si>
  <si>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</si>
  <si>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</si>
  <si>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</si>
  <si>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</si>
  <si>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</si>
  <si>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</si>
  <si>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</si>
  <si>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</si>
  <si>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</si>
  <si>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</si>
  <si>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</si>
  <si>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</si>
  <si>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</si>
  <si>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</si>
  <si>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</si>
  <si>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</si>
  <si>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</si>
  <si>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</si>
  <si>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</si>
  <si>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</si>
  <si>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</si>
  <si>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</si>
  <si>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</si>
  <si>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</si>
  <si>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</si>
  <si>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</si>
  <si>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</si>
  <si>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</si>
  <si>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</si>
  <si>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</si>
  <si>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</si>
  <si>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</si>
  <si>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</si>
  <si>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</si>
  <si>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</si>
  <si>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</si>
  <si>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</si>
  <si>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</si>
  <si>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</si>
  <si>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</si>
  <si>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</si>
  <si>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</si>
  <si>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</si>
  <si>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</si>
  <si>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</si>
  <si>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</si>
  <si>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</si>
  <si>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</si>
  <si>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</si>
  <si>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</si>
  <si>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</si>
  <si>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</si>
  <si>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</si>
  <si>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</si>
  <si>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</si>
  <si>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</si>
  <si>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</si>
  <si>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</si>
  <si>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</si>
  <si>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</si>
  <si>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</si>
  <si>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</si>
  <si>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</si>
  <si>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</si>
  <si>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</si>
  <si>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</si>
  <si>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</si>
  <si>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</si>
  <si>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</si>
  <si>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</si>
  <si>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</si>
  <si>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</si>
  <si>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</si>
  <si>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</si>
  <si>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</si>
  <si>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</si>
  <si>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</si>
  <si>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</si>
  <si>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</si>
  <si>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</si>
  <si>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</si>
  <si>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</si>
  <si>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</si>
  <si>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</si>
  <si>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</si>
  <si>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</si>
  <si>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</si>
  <si>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</si>
  <si>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</si>
  <si>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</si>
  <si>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</si>
  <si>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</si>
  <si>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</si>
  <si>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</si>
  <si>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</si>
  <si>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</si>
  <si>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</si>
  <si>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</si>
  <si>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</si>
  <si>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</si>
  <si>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</si>
  <si>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</si>
  <si>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</si>
  <si>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</si>
  <si>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</si>
  <si>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</si>
  <si>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</si>
  <si>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</si>
  <si>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</si>
  <si>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</si>
  <si>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</si>
  <si>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</si>
  <si>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</si>
  <si>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</si>
  <si>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</si>
  <si>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</si>
  <si>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</si>
  <si>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</si>
  <si>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</si>
  <si>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</si>
  <si>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</si>
  <si>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</si>
  <si>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</si>
  <si>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</si>
  <si>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</si>
  <si>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</si>
  <si>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</si>
  <si>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</si>
  <si>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</si>
  <si>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</si>
  <si>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</si>
  <si>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</si>
  <si>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</si>
  <si>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</si>
  <si>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</si>
  <si>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</si>
  <si>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</si>
  <si>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</si>
  <si>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</si>
  <si>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</si>
  <si>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</si>
  <si>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</si>
  <si>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</si>
  <si>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</si>
  <si>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</si>
  <si>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</si>
  <si>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</si>
  <si>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</si>
  <si>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</si>
  <si>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</si>
  <si>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</si>
  <si>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</si>
  <si>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</si>
  <si>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</si>
  <si>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</si>
  <si>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</si>
  <si>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</si>
  <si>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</si>
  <si>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</si>
  <si>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</si>
  <si>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</si>
  <si>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</si>
  <si>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</si>
  <si>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</si>
  <si>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</si>
  <si>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</si>
  <si>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</si>
  <si>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</si>
  <si>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</si>
  <si>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</si>
  <si>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</si>
  <si>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</si>
  <si>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</si>
  <si>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</si>
  <si>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</si>
  <si>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</si>
  <si>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</si>
  <si>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</si>
  <si>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</si>
  <si>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</si>
  <si>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</si>
  <si>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</si>
  <si>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</si>
  <si>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</si>
  <si>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</si>
  <si>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</si>
  <si>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</si>
  <si>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</si>
  <si>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</si>
  <si>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</si>
  <si>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</si>
  <si>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</si>
  <si>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</si>
  <si>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</si>
  <si>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</si>
  <si>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</si>
  <si>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</si>
  <si>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</si>
  <si>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</si>
  <si>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</si>
  <si>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</si>
  <si>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</si>
  <si>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</si>
  <si>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</si>
  <si>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</si>
  <si>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</si>
  <si>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</si>
  <si>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</si>
  <si>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</si>
  <si>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</si>
  <si>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</si>
  <si>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</si>
  <si>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</si>
  <si>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</si>
  <si>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</si>
  <si>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</si>
  <si>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</si>
  <si>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</si>
  <si>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</si>
  <si>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</si>
  <si>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</si>
  <si>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</si>
  <si>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</si>
  <si>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</si>
  <si>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</si>
  <si>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</si>
  <si>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</si>
  <si>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</si>
  <si>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</si>
  <si>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</si>
  <si>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</si>
  <si>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</si>
  <si>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</si>
  <si>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</si>
  <si>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</si>
  <si>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</si>
  <si>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</si>
  <si>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</si>
  <si>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</si>
  <si>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</si>
  <si>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</si>
  <si>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</si>
  <si>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</si>
  <si>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</si>
  <si>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</si>
  <si>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</si>
  <si>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</si>
  <si>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</si>
  <si>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</si>
  <si>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</si>
  <si>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</si>
  <si>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</si>
  <si>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</si>
  <si>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</si>
  <si>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</si>
  <si>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</si>
  <si>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</si>
  <si>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</si>
  <si>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</si>
  <si>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</si>
  <si>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</si>
  <si>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</si>
  <si>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</si>
  <si>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</si>
  <si>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</si>
  <si>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</si>
  <si>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</si>
  <si>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</si>
  <si>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</si>
  <si>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</si>
  <si>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</si>
  <si>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</si>
  <si>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</si>
  <si>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</si>
  <si>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</si>
  <si>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</si>
  <si>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</si>
  <si>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</si>
  <si>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</si>
  <si>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</si>
  <si>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</si>
  <si>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</si>
  <si>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</si>
  <si>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</si>
  <si>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</si>
  <si>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</si>
  <si>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</si>
  <si>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</si>
  <si>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</si>
  <si>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</si>
  <si>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</si>
  <si>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</si>
  <si>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</si>
  <si>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</si>
  <si>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</si>
  <si>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</si>
  <si>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</si>
  <si>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</si>
  <si>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</si>
  <si>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</si>
  <si>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</si>
  <si>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</si>
  <si>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</si>
  <si>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</si>
  <si>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</si>
  <si>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</si>
  <si>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</si>
  <si>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</si>
  <si>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</si>
  <si>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</si>
  <si>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</si>
  <si>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</si>
  <si>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</si>
  <si>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</si>
  <si>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</si>
  <si>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</si>
  <si>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</si>
  <si>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</si>
  <si>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</si>
  <si>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</si>
  <si>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</si>
  <si>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</si>
  <si>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</si>
  <si>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</si>
  <si>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</si>
  <si>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</si>
  <si>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</si>
  <si>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</si>
  <si>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</si>
  <si>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</si>
  <si>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</si>
  <si>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</si>
  <si>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</si>
  <si>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</si>
  <si>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</si>
  <si>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</si>
  <si>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</si>
  <si>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</si>
  <si>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</si>
  <si>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</si>
  <si>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</si>
  <si>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</si>
  <si>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</si>
  <si>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</si>
  <si>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</si>
  <si>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</si>
  <si>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</si>
  <si>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</si>
  <si>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</si>
  <si>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</si>
  <si>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</si>
  <si>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</si>
  <si>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</si>
  <si>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</si>
  <si>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</si>
  <si>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</si>
  <si>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</si>
  <si>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</si>
  <si>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</si>
  <si>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</si>
  <si>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</si>
  <si>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</si>
  <si>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</si>
  <si>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</si>
  <si>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</si>
  <si>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</si>
  <si>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</si>
  <si>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</si>
  <si>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</si>
  <si>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</si>
  <si>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</si>
  <si>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</si>
  <si>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</si>
  <si>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</si>
  <si>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</si>
  <si>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</si>
  <si>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</si>
  <si>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</si>
  <si>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</si>
  <si>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</si>
  <si>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</si>
  <si>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</si>
  <si>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</si>
  <si>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</si>
  <si>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</si>
  <si>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</si>
  <si>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</si>
  <si>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</si>
  <si>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</si>
  <si>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</si>
  <si>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</si>
  <si>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</si>
  <si>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</si>
  <si>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</si>
  <si>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</si>
  <si>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</si>
  <si>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</si>
  <si>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</si>
  <si>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</si>
  <si>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</si>
  <si>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</si>
  <si>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</si>
  <si>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</si>
  <si>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</si>
  <si>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</si>
  <si>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</si>
  <si>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</si>
  <si>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</si>
  <si>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</si>
  <si>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</si>
  <si>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</si>
  <si>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</si>
  <si>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</si>
  <si>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</si>
  <si>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</si>
  <si>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</si>
  <si>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</si>
  <si>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</si>
  <si>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</si>
  <si>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</si>
  <si>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</si>
  <si>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</si>
  <si>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</si>
  <si>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</si>
  <si>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</si>
  <si>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</si>
  <si>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</si>
  <si>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</si>
  <si>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</si>
  <si>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</si>
  <si>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</si>
  <si>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</si>
  <si>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</si>
  <si>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</si>
  <si>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</si>
  <si>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</si>
  <si>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</si>
  <si>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</si>
  <si>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</si>
  <si>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</si>
  <si>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</si>
  <si>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</si>
  <si>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</si>
  <si>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</si>
  <si>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</si>
  <si>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</si>
  <si>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</si>
  <si>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</si>
  <si>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</si>
  <si>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</si>
  <si>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</si>
  <si>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</si>
  <si>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</si>
  <si>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</si>
  <si>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</si>
  <si>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</si>
  <si>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</si>
  <si>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</si>
  <si>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</si>
  <si>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</si>
  <si>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</si>
  <si>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</si>
  <si>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</si>
  <si>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</si>
  <si>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</si>
  <si>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</si>
  <si>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</si>
  <si>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</si>
  <si>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</si>
  <si>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</si>
  <si>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</si>
  <si>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</si>
  <si>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</si>
  <si>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</si>
  <si>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</si>
  <si>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</si>
  <si>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</si>
  <si>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</si>
  <si>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</si>
  <si>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</si>
  <si>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</si>
  <si>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</si>
  <si>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</si>
  <si>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</si>
  <si>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</si>
  <si>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</si>
  <si>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</si>
  <si>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</si>
  <si>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</si>
  <si>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</si>
  <si>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</si>
  <si>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</si>
  <si>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</si>
  <si>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</si>
  <si>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</si>
  <si>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</si>
  <si>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</si>
  <si>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</si>
  <si>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</si>
  <si>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</si>
  <si>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</si>
  <si>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</si>
  <si>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</si>
  <si>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</si>
  <si>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</si>
  <si>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</si>
  <si>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</si>
  <si>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</si>
  <si>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</si>
  <si>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</si>
  <si>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</si>
  <si>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</si>
  <si>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</si>
  <si>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</si>
  <si>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</si>
  <si>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</si>
  <si>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</si>
  <si>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</si>
  <si>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</si>
  <si>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</si>
  <si>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</si>
  <si>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</si>
  <si>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</si>
  <si>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</si>
  <si>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</si>
  <si>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</si>
  <si>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</si>
  <si>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</si>
  <si>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</si>
  <si>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</si>
  <si>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</si>
  <si>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</si>
  <si>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</si>
  <si>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</si>
  <si>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</si>
  <si>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</si>
  <si>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</si>
  <si>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</si>
  <si>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</si>
  <si>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</si>
  <si>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</si>
  <si>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</si>
  <si>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</si>
  <si>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</si>
  <si>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</si>
  <si>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</si>
  <si>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</si>
  <si>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</si>
  <si>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</si>
  <si>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</si>
  <si>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</si>
  <si>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</si>
  <si>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</si>
  <si>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</si>
  <si>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</si>
  <si>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</si>
  <si>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</si>
  <si>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</si>
  <si>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</si>
  <si>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</si>
  <si>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</si>
  <si>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</si>
  <si>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</si>
  <si>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</si>
  <si>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</si>
  <si>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</si>
  <si>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</si>
  <si>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</si>
  <si>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</si>
  <si>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</si>
  <si>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</si>
  <si>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</si>
  <si>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</si>
  <si>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</si>
  <si>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</si>
  <si>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</si>
  <si>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</si>
  <si>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</si>
  <si>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</si>
  <si>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</si>
  <si>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</si>
  <si>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</si>
  <si>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</si>
  <si>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</si>
  <si>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</si>
  <si>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</si>
  <si>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</si>
  <si>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</si>
  <si>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</si>
  <si>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</si>
  <si>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</si>
  <si>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</si>
  <si>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</si>
  <si>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</si>
  <si>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</si>
  <si>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</si>
  <si>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</si>
  <si>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</si>
  <si>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</si>
  <si>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</si>
  <si>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</si>
  <si>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</si>
  <si>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</si>
  <si>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</si>
  <si>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</si>
  <si>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</si>
  <si>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</si>
  <si>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</si>
  <si>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</si>
  <si>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</si>
  <si>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</si>
  <si>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</si>
  <si>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</si>
  <si>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</si>
  <si>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</si>
  <si>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</si>
  <si>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</si>
  <si>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</si>
  <si>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</si>
  <si>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</si>
  <si>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</si>
  <si>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</si>
  <si>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</si>
  <si>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</si>
  <si>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</si>
  <si>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</si>
  <si>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</si>
  <si>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</si>
  <si>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</si>
  <si>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</si>
  <si>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</si>
  <si>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</si>
  <si>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</si>
  <si>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</si>
  <si>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</si>
  <si>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</si>
  <si>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</si>
  <si>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</si>
  <si>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</si>
  <si>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</si>
  <si>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</si>
  <si>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</si>
  <si>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</si>
  <si>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</si>
  <si>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</si>
  <si>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</si>
  <si>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</si>
  <si>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</si>
  <si>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</si>
  <si>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</si>
  <si>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</si>
  <si>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</si>
  <si>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</si>
  <si>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</si>
  <si>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</si>
  <si>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</si>
  <si>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</si>
  <si>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</si>
  <si>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</si>
  <si>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</si>
  <si>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</si>
  <si>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</si>
  <si>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</si>
  <si>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</si>
  <si>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</si>
  <si>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</si>
  <si>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</si>
  <si>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</si>
  <si>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</si>
  <si>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</si>
  <si>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</si>
  <si>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</si>
  <si>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</si>
  <si>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</si>
  <si>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</si>
  <si>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</si>
  <si>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</si>
  <si>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</si>
  <si>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</si>
  <si>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</si>
  <si>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</si>
  <si>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</si>
  <si>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</si>
  <si>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</si>
  <si>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</si>
  <si>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</si>
  <si>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</si>
  <si>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</si>
  <si>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</si>
  <si>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</si>
  <si>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</si>
  <si>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</si>
  <si>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</si>
  <si>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</si>
  <si>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</si>
  <si>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</si>
  <si>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</si>
  <si>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</si>
  <si>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</si>
  <si>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</si>
  <si>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</si>
  <si>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</si>
  <si>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</si>
  <si>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</si>
  <si>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</si>
  <si>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</si>
  <si>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</si>
  <si>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</si>
  <si>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</si>
  <si>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</si>
  <si>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</si>
  <si>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</si>
  <si>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</si>
  <si>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</si>
  <si>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</si>
  <si>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</si>
  <si>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</si>
  <si>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</si>
  <si>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</si>
  <si>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</si>
  <si>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</si>
  <si>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</si>
  <si>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</si>
  <si>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</si>
  <si>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</si>
  <si>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</si>
  <si>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</si>
  <si>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</si>
  <si>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</si>
  <si>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</si>
  <si>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</si>
  <si>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</si>
  <si>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</si>
  <si>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</si>
  <si>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</si>
  <si>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</si>
  <si>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</si>
  <si>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</si>
  <si>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</si>
  <si>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</si>
  <si>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</si>
  <si>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</si>
  <si>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</si>
  <si>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</si>
  <si>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</si>
  <si>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</si>
  <si>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</si>
  <si>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</si>
  <si>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</si>
  <si>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</si>
  <si>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</si>
  <si>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</si>
  <si>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</si>
  <si>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</si>
  <si>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</si>
  <si>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</si>
  <si>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</si>
  <si>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</si>
  <si>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</si>
  <si>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</si>
  <si>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</si>
  <si>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</si>
  <si>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</si>
  <si>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</si>
  <si>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</si>
  <si>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</si>
  <si>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</si>
  <si>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</si>
  <si>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</si>
  <si>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</si>
  <si>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</si>
  <si>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</si>
  <si>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</si>
  <si>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</si>
  <si>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</si>
  <si>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</si>
  <si>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</si>
  <si>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</si>
  <si>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</si>
  <si>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</si>
  <si>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</si>
  <si>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</si>
  <si>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</si>
  <si>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</si>
  <si>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</si>
  <si>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</si>
  <si>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</si>
  <si>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</si>
  <si>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</si>
  <si>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</si>
  <si>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</si>
  <si>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</si>
  <si>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</si>
  <si>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</si>
  <si>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</si>
  <si>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</si>
  <si>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</si>
  <si>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</si>
  <si>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</si>
  <si>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</si>
  <si>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</si>
  <si>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</si>
  <si>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</si>
  <si>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</si>
  <si>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</si>
  <si>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</si>
  <si>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</si>
  <si>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</si>
  <si>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</si>
  <si>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</si>
  <si>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</si>
  <si>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</si>
  <si>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</si>
  <si>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</si>
  <si>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</si>
  <si>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</si>
  <si>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</si>
  <si>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</si>
  <si>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</si>
  <si>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</si>
  <si>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</si>
  <si>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</si>
  <si>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</si>
  <si>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</si>
  <si>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</si>
  <si>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</si>
  <si>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</si>
  <si>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</si>
  <si>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</si>
  <si>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</si>
  <si>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</si>
  <si>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</si>
  <si>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</si>
  <si>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</si>
  <si>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</si>
  <si>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</si>
  <si>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</si>
  <si>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</si>
  <si>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</si>
  <si>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</si>
  <si>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</si>
  <si>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</si>
  <si>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</si>
  <si>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</si>
  <si>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</si>
  <si>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</si>
  <si>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</si>
  <si>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</si>
  <si>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</si>
  <si>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</si>
  <si>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</si>
  <si>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</si>
  <si>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</si>
  <si>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</si>
  <si>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</si>
  <si>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</si>
  <si>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</si>
  <si>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</si>
  <si>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</si>
  <si>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</si>
  <si>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</si>
  <si>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</si>
  <si>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</si>
  <si>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</si>
  <si>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</si>
  <si>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</si>
  <si>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</si>
  <si>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</si>
  <si>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</si>
  <si>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</si>
  <si>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</si>
  <si>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</si>
  <si>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</si>
  <si>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</si>
  <si>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</si>
  <si>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</si>
  <si>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</si>
  <si>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</si>
  <si>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</si>
  <si>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</si>
  <si>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</si>
  <si>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</si>
  <si>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</si>
  <si>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</si>
  <si>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</si>
  <si>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</si>
  <si>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</si>
  <si>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</si>
  <si>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</si>
  <si>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</si>
  <si>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</si>
  <si>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</si>
  <si>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</si>
  <si>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</si>
  <si>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</si>
  <si>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</si>
  <si>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</si>
  <si>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</si>
  <si>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</si>
  <si>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</si>
  <si>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</si>
  <si>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</si>
  <si>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</si>
  <si>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</si>
  <si>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</si>
  <si>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</si>
  <si>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</si>
  <si>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</si>
  <si>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</si>
  <si>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</si>
  <si>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</si>
  <si>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</si>
  <si>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</si>
  <si>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</si>
  <si>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</si>
  <si>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</si>
  <si>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</si>
  <si>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</si>
  <si>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</si>
  <si>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</si>
  <si>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</si>
  <si>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</si>
  <si>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</si>
  <si>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</si>
  <si>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</si>
  <si>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</si>
  <si>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</si>
  <si>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</si>
  <si>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</si>
  <si>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</si>
  <si>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</si>
  <si>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</si>
  <si>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</si>
  <si>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</si>
  <si>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</si>
  <si>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</si>
  <si>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</si>
  <si>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</si>
  <si>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</si>
  <si>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</si>
  <si>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</si>
  <si>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</si>
  <si>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</si>
  <si>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</si>
  <si>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</si>
  <si>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</si>
  <si>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</si>
  <si>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</si>
  <si>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</si>
  <si>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</si>
  <si>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</si>
  <si>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</si>
  <si>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</si>
  <si>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</si>
  <si>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</si>
  <si>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</si>
  <si>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</si>
  <si>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</si>
  <si>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</si>
  <si>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</si>
  <si>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</si>
  <si>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</si>
  <si>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</si>
  <si>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</si>
  <si>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</si>
  <si>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</si>
  <si>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</si>
  <si>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</si>
  <si>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</si>
  <si>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</si>
  <si>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</si>
  <si>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</si>
  <si>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</si>
  <si>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</si>
  <si>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</si>
  <si>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</si>
  <si>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</si>
  <si>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</si>
  <si>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</si>
  <si>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</si>
  <si>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</si>
  <si>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</si>
  <si>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</si>
  <si>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</si>
  <si>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</si>
  <si>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</si>
  <si>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</si>
  <si>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</si>
  <si>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</si>
  <si>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</si>
  <si>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</si>
  <si>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</si>
  <si>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</si>
  <si>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</si>
  <si>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</si>
  <si>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</si>
  <si>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</si>
  <si>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</si>
  <si>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</si>
  <si>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</si>
  <si>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</si>
  <si>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</si>
  <si>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</si>
  <si>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</si>
  <si>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</si>
  <si>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</si>
  <si>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</si>
  <si>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</si>
  <si>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</si>
  <si>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</si>
  <si>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</si>
  <si>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</si>
  <si>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</si>
  <si>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</si>
  <si>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</si>
  <si>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</si>
  <si>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</si>
  <si>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</si>
  <si>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</si>
  <si>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</si>
  <si>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</si>
  <si>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</si>
  <si>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</si>
  <si>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</si>
  <si>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</si>
  <si>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</si>
  <si>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</si>
  <si>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</si>
  <si>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</si>
  <si>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</si>
  <si>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</si>
  <si>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</si>
  <si>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</si>
  <si>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</si>
  <si>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</si>
  <si>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</si>
  <si>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</si>
  <si>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</si>
  <si>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</si>
  <si>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</si>
  <si>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</si>
  <si>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</si>
  <si>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</si>
  <si>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</si>
  <si>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</si>
  <si>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</si>
  <si>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</si>
  <si>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</si>
  <si>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</si>
  <si>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</si>
  <si>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</si>
  <si>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</si>
  <si>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</si>
  <si>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</si>
  <si>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</si>
  <si>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</si>
  <si>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</si>
  <si>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</si>
  <si>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</si>
  <si>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</si>
  <si>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</si>
  <si>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</si>
  <si>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</si>
  <si>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</si>
  <si>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</si>
  <si>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</si>
  <si>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</si>
  <si>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</si>
  <si>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</si>
  <si>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</si>
  <si>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</si>
  <si>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</si>
  <si>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</si>
  <si>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</si>
  <si>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</si>
  <si>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</si>
  <si>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</si>
  <si>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</si>
  <si>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</si>
  <si>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</si>
  <si>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</si>
  <si>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</si>
  <si>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</si>
  <si>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</si>
  <si>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</si>
  <si>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</si>
  <si>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</si>
  <si>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</si>
  <si>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</si>
  <si>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</si>
  <si>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</si>
  <si>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</si>
  <si>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</si>
  <si>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</si>
  <si>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</si>
  <si>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</si>
  <si>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</si>
  <si>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</si>
  <si>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</si>
  <si>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</si>
  <si>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</si>
  <si>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</si>
  <si>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</si>
  <si>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</si>
  <si>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</si>
  <si>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</si>
  <si>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</si>
  <si>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</si>
  <si>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</si>
  <si>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</si>
  <si>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</si>
  <si>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</si>
  <si>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</si>
  <si>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</si>
  <si>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</si>
  <si>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</si>
  <si>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</si>
  <si>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</si>
  <si>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</si>
  <si>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</si>
  <si>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</si>
  <si>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</si>
  <si>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</si>
  <si>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</si>
  <si>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</si>
  <si>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</si>
  <si>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</si>
  <si>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</si>
  <si>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</si>
  <si>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</si>
  <si>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</si>
  <si>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</si>
  <si>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</si>
  <si>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</si>
  <si>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</si>
  <si>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</si>
  <si>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</si>
  <si>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</si>
  <si>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</si>
  <si>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</si>
  <si>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</si>
  <si>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</si>
  <si>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</si>
  <si>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</si>
  <si>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</si>
  <si>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</si>
  <si>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</si>
  <si>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</si>
  <si>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</si>
  <si>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</si>
  <si>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</si>
  <si>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</si>
  <si>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</si>
  <si>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</si>
  <si>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</si>
  <si>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</si>
  <si>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</si>
  <si>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</si>
  <si>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</si>
  <si>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</si>
  <si>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</si>
  <si>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</si>
  <si>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</si>
  <si>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</si>
  <si>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</si>
  <si>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</si>
  <si>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</si>
  <si>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</si>
  <si>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</si>
  <si>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</si>
  <si>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</si>
  <si>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</si>
  <si>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</si>
  <si>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</si>
  <si>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</si>
  <si>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</si>
  <si>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</si>
  <si>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</si>
  <si>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</si>
  <si>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</si>
  <si>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</si>
  <si>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</si>
  <si>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</si>
  <si>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</si>
  <si>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</si>
  <si>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</si>
  <si>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</si>
  <si>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</si>
  <si>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</si>
  <si>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</si>
  <si>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</si>
  <si>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</si>
  <si>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</si>
  <si>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</si>
  <si>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</si>
  <si>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</si>
  <si>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</si>
  <si>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</si>
  <si>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</si>
  <si>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</si>
  <si>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</si>
  <si>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</si>
  <si>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</si>
  <si>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</si>
  <si>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</si>
  <si>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</si>
  <si>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</si>
  <si>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</si>
  <si>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</si>
  <si>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</si>
  <si>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</si>
  <si>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</si>
  <si>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</si>
  <si>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</si>
  <si>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</si>
  <si>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</si>
  <si>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</si>
  <si>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</si>
  <si>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</si>
  <si>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</si>
  <si>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</si>
  <si>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</si>
  <si>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</si>
  <si>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</si>
  <si>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</si>
  <si>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</si>
  <si>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</si>
  <si>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</si>
  <si>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</si>
  <si>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</si>
  <si>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</si>
  <si>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</si>
  <si>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</si>
  <si>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</si>
  <si>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</si>
  <si>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</si>
  <si>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</si>
  <si>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</si>
  <si>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</si>
  <si>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</si>
  <si>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</si>
  <si>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</si>
  <si>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</si>
  <si>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</si>
  <si>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</si>
  <si>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</si>
  <si>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</si>
  <si>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</si>
  <si>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</si>
  <si>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</si>
  <si>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</si>
  <si>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</si>
  <si>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</si>
  <si>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</si>
  <si>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</si>
  <si>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</si>
  <si>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</si>
  <si>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</si>
  <si>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</si>
  <si>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</si>
  <si>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</si>
  <si>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</si>
  <si>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</si>
  <si>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</si>
  <si>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</si>
  <si>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</si>
  <si>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</si>
  <si>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</si>
  <si>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</si>
  <si>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</si>
  <si>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</si>
  <si>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</si>
  <si>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</si>
  <si>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</si>
  <si>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</si>
  <si>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</si>
  <si>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</si>
  <si>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</si>
  <si>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</si>
  <si>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</si>
  <si>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</si>
  <si>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</si>
  <si>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</si>
  <si>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</si>
  <si>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</si>
  <si>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</si>
  <si>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</si>
  <si>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</si>
  <si>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</si>
  <si>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</si>
  <si>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</si>
  <si>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</si>
  <si>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</si>
  <si>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</si>
  <si>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</si>
  <si>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</si>
  <si>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</si>
  <si>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</si>
  <si>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</si>
  <si>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</si>
  <si>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</si>
  <si>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</si>
  <si>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</si>
  <si>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</si>
  <si>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</si>
  <si>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</si>
  <si>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</si>
  <si>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</si>
  <si>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</si>
  <si>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</si>
  <si>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</si>
  <si>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</si>
  <si>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</si>
  <si>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</si>
  <si>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</si>
  <si>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</si>
  <si>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</si>
  <si>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</si>
  <si>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</si>
  <si>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</si>
  <si>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</si>
  <si>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</si>
  <si>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</si>
  <si>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</si>
  <si>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</si>
  <si>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</si>
  <si>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</si>
  <si>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</si>
  <si>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</si>
  <si>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</si>
  <si>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</si>
  <si>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</si>
  <si>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</si>
  <si>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</si>
  <si>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</si>
  <si>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</si>
  <si>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</si>
  <si>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</si>
  <si>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</si>
  <si>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</si>
  <si>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</si>
  <si>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</si>
  <si>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</si>
  <si>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</si>
  <si>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</si>
  <si>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</si>
  <si>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</si>
  <si>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</si>
  <si>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</si>
  <si>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</si>
  <si>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</si>
  <si>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</si>
  <si>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</si>
  <si>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</si>
  <si>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</si>
  <si>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</si>
  <si>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</si>
  <si>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</si>
  <si>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</si>
  <si>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</si>
  <si>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</si>
  <si>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</si>
  <si>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</si>
  <si>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</si>
  <si>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</si>
  <si>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</si>
  <si>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</si>
  <si>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</si>
  <si>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</si>
  <si>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</si>
  <si>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</si>
  <si>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</si>
  <si>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</si>
  <si>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</si>
  <si>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</si>
  <si>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</si>
  <si>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</si>
  <si>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</si>
  <si>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</si>
  <si>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</si>
  <si>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</si>
  <si>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</si>
  <si>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</si>
  <si>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</si>
  <si>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</si>
  <si>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</si>
  <si>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</si>
  <si>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</si>
  <si>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</si>
  <si>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</si>
  <si>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</si>
  <si>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</si>
  <si>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</si>
  <si>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</si>
  <si>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</si>
  <si>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</si>
  <si>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</si>
  <si>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</si>
  <si>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</si>
  <si>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</si>
  <si>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</si>
  <si>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</si>
  <si>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</si>
  <si>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</si>
  <si>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</si>
  <si>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</si>
  <si>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</si>
  <si>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</si>
  <si>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</si>
  <si>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</si>
  <si>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</si>
  <si>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</si>
  <si>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</si>
  <si>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</si>
  <si>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</si>
  <si>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</si>
  <si>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</si>
  <si>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</si>
  <si>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</si>
  <si>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</si>
  <si>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</si>
  <si>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</si>
  <si>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</si>
  <si>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</si>
  <si>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</si>
  <si>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</si>
  <si>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</si>
  <si>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</si>
  <si>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</si>
  <si>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</si>
  <si>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</si>
  <si>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</si>
  <si>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</si>
  <si>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</si>
  <si>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</si>
  <si>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</si>
  <si>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</si>
  <si>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</si>
  <si>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</si>
  <si>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</si>
  <si>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</si>
  <si>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</si>
  <si>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</si>
  <si>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</si>
  <si>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</si>
  <si>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</si>
  <si>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</si>
  <si>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</si>
  <si>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</si>
  <si>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</si>
  <si>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</si>
  <si>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</si>
  <si>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</si>
  <si>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</si>
  <si>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</si>
  <si>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</si>
  <si>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</si>
  <si>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</si>
  <si>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</si>
  <si>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</si>
  <si>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</si>
  <si>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</si>
  <si>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</si>
  <si>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</si>
  <si>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</si>
  <si>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</si>
  <si>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</si>
  <si>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</si>
  <si>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</si>
  <si>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</si>
  <si>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</si>
  <si>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</si>
  <si>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</si>
  <si>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</si>
  <si>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</si>
  <si>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</si>
  <si>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</si>
  <si>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</si>
  <si>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</si>
  <si>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</si>
  <si>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</si>
  <si>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</si>
  <si>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</si>
  <si>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</si>
  <si>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</si>
  <si>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</si>
  <si>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</si>
  <si>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</si>
  <si>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</si>
  <si>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</si>
  <si>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</si>
  <si>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</si>
  <si>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</si>
  <si>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</si>
  <si>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</si>
  <si>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</si>
  <si>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</si>
  <si>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</si>
  <si>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</si>
  <si>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</si>
  <si>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</si>
  <si>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</si>
  <si>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</si>
  <si>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</si>
  <si>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</si>
  <si>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</si>
  <si>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</si>
  <si>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</si>
  <si>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</si>
  <si>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</si>
  <si>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</si>
  <si>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</si>
  <si>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</si>
  <si>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</si>
  <si>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</si>
  <si>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</si>
  <si>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</si>
  <si>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</si>
  <si>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</si>
  <si>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</si>
  <si>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</si>
  <si>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</si>
  <si>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</si>
  <si>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</si>
  <si>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</si>
  <si>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</si>
  <si>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</si>
  <si>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</si>
  <si>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</si>
  <si>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</si>
  <si>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</si>
  <si>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</si>
  <si>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</si>
  <si>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</si>
  <si>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</si>
  <si>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</si>
  <si>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</si>
  <si>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</si>
  <si>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</si>
  <si>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</si>
  <si>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</si>
  <si>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</si>
  <si>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</si>
  <si>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</si>
  <si>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</si>
  <si>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</si>
  <si>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</si>
  <si>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</si>
  <si>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</si>
  <si>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</si>
  <si>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</si>
  <si>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</si>
  <si>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</si>
  <si>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</si>
  <si>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</si>
  <si>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</si>
  <si>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</si>
  <si>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</si>
  <si>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</si>
  <si>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</si>
  <si>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</si>
  <si>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</si>
  <si>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</si>
  <si>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</si>
  <si>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</si>
  <si>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</si>
  <si>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</si>
  <si>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</si>
  <si>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</si>
  <si>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</si>
  <si>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</si>
  <si>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</si>
  <si>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</si>
  <si>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</si>
  <si>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</si>
  <si>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</si>
  <si>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</si>
  <si>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</si>
  <si>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</si>
  <si>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</si>
  <si>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</si>
  <si>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</si>
  <si>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</si>
  <si>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</si>
  <si>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</si>
  <si>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</si>
  <si>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</si>
  <si>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</si>
  <si>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</si>
  <si>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</si>
  <si>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</si>
  <si>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</si>
  <si>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</si>
  <si>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</si>
  <si>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</si>
  <si>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</si>
  <si>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</si>
  <si>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</si>
  <si>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</si>
  <si>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</si>
  <si>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</si>
  <si>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</si>
  <si>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</si>
  <si>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</si>
  <si>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</si>
  <si>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</si>
  <si>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</si>
  <si>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</si>
  <si>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</si>
  <si>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</si>
  <si>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</si>
  <si>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</si>
  <si>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</si>
  <si>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</si>
  <si>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</si>
  <si>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</si>
  <si>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</si>
  <si>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</si>
  <si>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</si>
  <si>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</si>
  <si>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</si>
  <si>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</si>
  <si>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</si>
  <si>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</si>
  <si>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</si>
  <si>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</si>
  <si>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</si>
  <si>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</si>
  <si>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</si>
  <si>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</si>
  <si>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</si>
  <si>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</si>
  <si>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</si>
  <si>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</si>
  <si>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</si>
  <si>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</si>
  <si>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</si>
  <si>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</si>
  <si>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</si>
  <si>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</si>
  <si>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</si>
  <si>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</si>
  <si>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</si>
  <si>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</si>
  <si>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</si>
  <si>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</si>
  <si>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</si>
  <si>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</si>
  <si>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</si>
  <si>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</si>
  <si>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</si>
  <si>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</si>
  <si>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</si>
  <si>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</si>
  <si>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</si>
  <si>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</si>
  <si>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</si>
  <si>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</si>
  <si>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</si>
  <si>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</si>
  <si>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</si>
  <si>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</si>
  <si>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</si>
  <si>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</si>
  <si>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</si>
  <si>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</si>
  <si>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</si>
  <si>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</si>
  <si>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</si>
  <si>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</si>
  <si>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</si>
  <si>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</si>
  <si>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</si>
  <si>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</si>
  <si>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</si>
  <si>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</si>
  <si>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</si>
  <si>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</si>
  <si>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</si>
  <si>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</si>
  <si>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</si>
  <si>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</si>
  <si>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</si>
  <si>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</si>
  <si>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</si>
  <si>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</si>
  <si>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</si>
  <si>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</si>
  <si>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</si>
  <si>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</si>
  <si>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</si>
  <si>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</si>
  <si>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</si>
  <si>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</si>
  <si>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</si>
  <si>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</si>
  <si>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</si>
  <si>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</si>
  <si>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</si>
  <si>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</si>
  <si>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</si>
  <si>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</si>
  <si>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</si>
  <si>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</si>
  <si>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</si>
  <si>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</si>
  <si>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</si>
  <si>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</si>
  <si>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</si>
  <si>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</si>
  <si>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</si>
  <si>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</si>
  <si>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</si>
  <si>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</si>
  <si>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</si>
  <si>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</si>
  <si>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</si>
  <si>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</si>
  <si>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</si>
  <si>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</si>
  <si>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</si>
  <si>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</si>
  <si>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</si>
  <si>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</si>
  <si>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</si>
  <si>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</si>
  <si>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</si>
  <si>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</si>
  <si>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</si>
  <si>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</si>
  <si>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</si>
  <si>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</si>
  <si>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</si>
  <si>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</si>
  <si>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</si>
  <si>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</si>
  <si>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</si>
  <si>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</si>
  <si>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</si>
  <si>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</si>
  <si>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</si>
  <si>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</si>
  <si>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</si>
  <si>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</si>
  <si>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</si>
  <si>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</si>
  <si>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</si>
  <si>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</si>
  <si>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</si>
  <si>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</si>
  <si>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</si>
  <si>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</si>
  <si>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</si>
  <si>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</si>
  <si>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</si>
  <si>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</si>
  <si>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</si>
  <si>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</si>
  <si>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</si>
  <si>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</si>
  <si>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</si>
  <si>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</si>
  <si>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</si>
  <si>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</si>
  <si>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</si>
  <si>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</si>
  <si>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</si>
  <si>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</si>
  <si>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</si>
  <si>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</si>
  <si>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</si>
  <si>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</si>
  <si>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</si>
  <si>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</si>
  <si>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</si>
  <si>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</si>
  <si>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</si>
  <si>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</si>
  <si>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</si>
  <si>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</si>
  <si>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</si>
  <si>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</si>
  <si>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</si>
  <si>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</si>
  <si>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</si>
  <si>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</si>
  <si>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</si>
  <si>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</si>
  <si>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</si>
  <si>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</si>
  <si>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</si>
  <si>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</si>
  <si>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</si>
  <si>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</si>
  <si>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</si>
  <si>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</si>
  <si>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</si>
  <si>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</si>
  <si>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</si>
  <si>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</si>
  <si>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</si>
  <si>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</si>
  <si>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</si>
  <si>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</si>
  <si>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</si>
  <si>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</si>
  <si>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</si>
  <si>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</si>
  <si>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</si>
  <si>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</si>
  <si>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</si>
  <si>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</si>
  <si>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</si>
  <si>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</si>
  <si>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</si>
  <si>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</si>
  <si>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</si>
  <si>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</si>
  <si>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</si>
  <si>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</si>
  <si>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</si>
  <si>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</si>
  <si>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</si>
  <si>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</si>
  <si>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</si>
  <si>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</si>
  <si>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</si>
  <si>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</si>
  <si>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</si>
  <si>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</si>
  <si>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</si>
  <si>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</si>
  <si>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</si>
  <si>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</si>
  <si>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</si>
  <si>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</si>
  <si>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</si>
  <si>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</si>
  <si>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</si>
  <si>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</si>
  <si>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</si>
  <si>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</si>
  <si>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</si>
  <si>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</si>
  <si>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</si>
  <si>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</si>
  <si>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</si>
  <si>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</si>
  <si>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</si>
  <si>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</si>
  <si>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</si>
  <si>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</si>
  <si>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</si>
  <si>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</si>
  <si>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</si>
  <si>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</si>
  <si>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</si>
  <si>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</si>
  <si>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</si>
  <si>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</si>
  <si>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</si>
  <si>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</si>
  <si>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</si>
  <si>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</si>
  <si>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</si>
  <si>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</si>
  <si>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</si>
  <si>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</si>
  <si>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</si>
  <si>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</si>
  <si>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</si>
  <si>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</si>
  <si>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</si>
  <si>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</si>
  <si>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</si>
  <si>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</si>
  <si>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</si>
  <si>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</si>
  <si>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</si>
  <si>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</si>
  <si>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</si>
  <si>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</si>
  <si>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</si>
  <si>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</si>
  <si>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</si>
  <si>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</si>
  <si>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</si>
  <si>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</si>
  <si>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</si>
  <si>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</si>
  <si>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</si>
  <si>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</si>
  <si>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</si>
  <si>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</si>
  <si>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</si>
  <si>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</si>
  <si>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</si>
  <si>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</si>
  <si>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</si>
  <si>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</si>
  <si>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</si>
  <si>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</si>
  <si>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</si>
  <si>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</si>
  <si>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</si>
  <si>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</si>
  <si>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</si>
  <si>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</si>
  <si>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</si>
  <si>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</si>
  <si>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</si>
  <si>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</si>
  <si>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</si>
  <si>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</si>
  <si>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</si>
  <si>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</si>
  <si>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</si>
  <si>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</si>
  <si>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</si>
  <si>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</si>
  <si>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</si>
  <si>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</si>
  <si>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</si>
  <si>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</si>
  <si>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</si>
  <si>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</si>
  <si>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</si>
  <si>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</si>
  <si>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</si>
  <si>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</si>
  <si>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</si>
  <si>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</si>
  <si>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</si>
  <si>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</si>
  <si>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</si>
  <si>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</si>
  <si>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</si>
  <si>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</si>
  <si>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</si>
  <si>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</si>
  <si>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</si>
  <si>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</si>
  <si>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</si>
  <si>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</si>
  <si>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</si>
  <si>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</si>
  <si>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</si>
  <si>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</si>
  <si>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</si>
  <si>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</si>
  <si>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</si>
  <si>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</si>
  <si>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</si>
  <si>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</si>
  <si>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</si>
  <si>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</si>
  <si>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</si>
  <si>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</si>
  <si>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</si>
  <si>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</si>
  <si>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</si>
  <si>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</si>
  <si>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</si>
  <si>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</si>
  <si>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</si>
  <si>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</si>
  <si>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</si>
  <si>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</si>
  <si>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</si>
  <si>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</si>
  <si>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</si>
  <si>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</si>
  <si>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</si>
  <si>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</si>
  <si>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</si>
  <si>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</si>
  <si>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</si>
  <si>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</si>
  <si>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</si>
  <si>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</si>
  <si>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</si>
  <si>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</si>
  <si>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</si>
  <si>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</si>
  <si>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</si>
  <si>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</si>
  <si>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</si>
  <si>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</si>
  <si>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</si>
  <si>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</si>
  <si>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</si>
  <si>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</si>
  <si>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</si>
  <si>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</si>
  <si>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</si>
  <si>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</si>
  <si>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</si>
  <si>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</si>
  <si>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</si>
  <si>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</si>
  <si>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</si>
  <si>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</si>
  <si>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</si>
  <si>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</si>
  <si>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</si>
  <si>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</si>
  <si>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</si>
  <si>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</si>
  <si>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</si>
  <si>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</si>
  <si>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</si>
  <si>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</si>
  <si>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</si>
  <si>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</si>
  <si>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</si>
  <si>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</si>
  <si>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</si>
  <si>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</si>
  <si>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</si>
  <si>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</si>
  <si>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</si>
  <si>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</si>
  <si>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</si>
  <si>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</si>
  <si>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</si>
  <si>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</si>
  <si>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</si>
  <si>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</si>
  <si>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</si>
  <si>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</si>
  <si>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</si>
  <si>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</si>
  <si>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</si>
  <si>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</si>
  <si>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</si>
  <si>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</si>
  <si>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</si>
  <si>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</si>
  <si>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</si>
  <si>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</si>
  <si>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</si>
  <si>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</si>
  <si>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</si>
  <si>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</si>
  <si>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</si>
  <si>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</si>
  <si>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</si>
  <si>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</si>
  <si>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</si>
  <si>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</si>
  <si>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</si>
  <si>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</si>
  <si>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</si>
  <si>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</si>
  <si>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</si>
  <si>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</si>
  <si>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</si>
  <si>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</si>
  <si>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</si>
  <si>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</si>
  <si>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</si>
  <si>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</si>
  <si>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</si>
  <si>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</si>
  <si>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</si>
  <si>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</si>
  <si>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</si>
  <si>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</si>
  <si>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</si>
  <si>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</si>
  <si>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</si>
  <si>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</si>
  <si>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</si>
  <si>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</si>
  <si>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</si>
  <si>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</si>
  <si>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</si>
  <si>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</si>
  <si>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</si>
  <si>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</si>
  <si>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</si>
  <si>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</si>
  <si>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</si>
  <si>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</si>
  <si>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</si>
  <si>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</si>
  <si>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</si>
  <si>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</si>
  <si>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</si>
  <si>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</si>
  <si>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</si>
  <si>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</si>
  <si>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</si>
  <si>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</si>
  <si>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</si>
  <si>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</si>
  <si>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</si>
  <si>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</si>
  <si>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</si>
  <si>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</si>
  <si>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</si>
  <si>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</si>
  <si>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</si>
  <si>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</si>
  <si>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</si>
  <si>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</si>
  <si>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</si>
  <si>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</si>
  <si>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</si>
  <si>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</si>
  <si>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</si>
  <si>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</si>
  <si>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</si>
  <si>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</si>
  <si>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</si>
  <si>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</si>
  <si>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</si>
  <si>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</si>
  <si>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</si>
  <si>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</si>
  <si>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</si>
  <si>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</si>
  <si>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</si>
  <si>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</si>
  <si>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</si>
  <si>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</si>
  <si>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</si>
  <si>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</si>
  <si>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</si>
  <si>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</si>
  <si>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</si>
  <si>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</si>
  <si>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</si>
  <si>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</si>
  <si>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</si>
  <si>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</si>
  <si>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</si>
  <si>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</si>
  <si>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</si>
  <si>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</si>
  <si>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</si>
  <si>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</si>
  <si>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</si>
  <si>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</si>
  <si>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</si>
  <si>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</si>
  <si>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</si>
  <si>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</si>
  <si>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</si>
  <si>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</si>
  <si>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</si>
  <si>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</si>
  <si>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</si>
  <si>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</si>
  <si>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</si>
  <si>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</si>
  <si>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</si>
  <si>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</si>
  <si>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</si>
  <si>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</si>
  <si>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</si>
  <si>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</si>
  <si>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</si>
  <si>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</si>
  <si>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</si>
  <si>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</si>
  <si>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</si>
  <si>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</si>
  <si>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</si>
  <si>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</si>
  <si>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</si>
  <si>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</si>
  <si>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</si>
  <si>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</si>
  <si>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</si>
  <si>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</si>
  <si>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</si>
  <si>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</si>
  <si>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</si>
  <si>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</si>
  <si>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</si>
  <si>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</si>
  <si>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</si>
  <si>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</si>
  <si>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</si>
  <si>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</si>
  <si>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</si>
  <si>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</si>
  <si>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</si>
  <si>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</si>
  <si>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</si>
  <si>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</si>
  <si>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</si>
  <si>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</si>
  <si>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</si>
  <si>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</si>
  <si>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</si>
  <si>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</si>
  <si>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</si>
  <si>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</si>
  <si>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</si>
  <si>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</si>
  <si>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</si>
  <si>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</si>
  <si>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</si>
  <si>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</si>
  <si>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</si>
  <si>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</si>
  <si>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</si>
  <si>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</si>
  <si>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</si>
  <si>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</si>
  <si>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</si>
  <si>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</si>
  <si>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</si>
  <si>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</si>
  <si>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</si>
  <si>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</si>
  <si>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</si>
  <si>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</si>
  <si>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</si>
  <si>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</si>
  <si>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</si>
  <si>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</si>
  <si>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</si>
  <si>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</si>
  <si>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</si>
  <si>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</si>
  <si>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</si>
  <si>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</si>
  <si>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</si>
  <si>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</si>
  <si>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</si>
  <si>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</si>
  <si>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</si>
  <si>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</si>
  <si>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</si>
  <si>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</si>
  <si>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</si>
  <si>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</si>
  <si>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</si>
  <si>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</si>
  <si>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</si>
  <si>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</si>
  <si>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</si>
  <si>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</si>
  <si>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</si>
  <si>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</si>
  <si>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</si>
  <si>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</si>
  <si>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</si>
  <si>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</si>
  <si>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</si>
  <si>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</si>
  <si>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</si>
  <si>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</si>
  <si>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</si>
  <si>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</si>
  <si>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</si>
  <si>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</si>
  <si>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</si>
  <si>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</si>
  <si>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</si>
  <si>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</si>
  <si>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</si>
  <si>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</si>
  <si>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</si>
  <si>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</si>
  <si>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</si>
  <si>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</si>
  <si>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</si>
  <si>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</si>
  <si>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</si>
  <si>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</si>
  <si>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</si>
  <si>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</si>
  <si>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</si>
  <si>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</si>
  <si>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</si>
  <si>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</si>
  <si>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</si>
  <si>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</si>
  <si>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</si>
  <si>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</si>
  <si>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</si>
  <si>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</si>
  <si>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</si>
  <si>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</si>
  <si>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</si>
  <si>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</si>
  <si>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</si>
  <si>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</si>
  <si>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</si>
  <si>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</si>
  <si>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</si>
  <si>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</si>
  <si>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</si>
  <si>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</si>
  <si>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</si>
  <si>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</si>
  <si>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</si>
  <si>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</si>
  <si>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</si>
  <si>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</si>
  <si>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</si>
  <si>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</si>
  <si>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</si>
  <si>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</si>
  <si>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</si>
  <si>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</si>
  <si>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</si>
  <si>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</si>
  <si>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</si>
  <si>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</si>
  <si>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</si>
  <si>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</si>
  <si>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</si>
  <si>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</si>
  <si>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</si>
  <si>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</si>
  <si>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</si>
  <si>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</si>
  <si>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</si>
  <si>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</si>
  <si>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</si>
  <si>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</si>
  <si>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</si>
  <si>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</si>
  <si>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</si>
  <si>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</si>
  <si>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</si>
  <si>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</si>
  <si>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</si>
  <si>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</si>
  <si>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</si>
  <si>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</si>
  <si>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</si>
  <si>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</si>
  <si>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</si>
  <si>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</si>
  <si>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</si>
  <si>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</si>
  <si>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</si>
  <si>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</si>
  <si>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</si>
  <si>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</si>
  <si>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</si>
  <si>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</si>
  <si>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</si>
  <si>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</si>
  <si>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</si>
  <si>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</si>
  <si>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</si>
  <si>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</si>
  <si>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</si>
  <si>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</si>
  <si>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</si>
  <si>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</si>
  <si>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</si>
  <si>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</si>
  <si>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</si>
  <si>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</si>
  <si>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</si>
  <si>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</si>
  <si>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</si>
  <si>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</si>
  <si>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</si>
  <si>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</si>
  <si>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</si>
  <si>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</si>
  <si>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</si>
  <si>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</si>
  <si>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</si>
  <si>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</si>
  <si>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</si>
  <si>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</si>
  <si>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</si>
  <si>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</si>
  <si>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</si>
  <si>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</si>
  <si>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</si>
  <si>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</si>
  <si>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</si>
  <si>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</si>
  <si>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</si>
  <si>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</si>
  <si>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</si>
  <si>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</si>
  <si>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</si>
  <si>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</si>
  <si>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</si>
  <si>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</si>
  <si>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</si>
  <si>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</si>
  <si>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</si>
  <si>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</si>
  <si>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</si>
  <si>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</si>
  <si>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</si>
  <si>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</si>
  <si>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</si>
  <si>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</si>
  <si>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</si>
  <si>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</si>
  <si>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</si>
  <si>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</si>
  <si>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</si>
  <si>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</si>
  <si>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</si>
  <si>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</si>
  <si>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</si>
  <si>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</si>
  <si>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</si>
  <si>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</si>
  <si>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</si>
  <si>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</si>
  <si>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</si>
  <si>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</si>
  <si>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</si>
  <si>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</si>
  <si>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</si>
  <si>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</si>
  <si>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</si>
  <si>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</si>
  <si>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</si>
  <si>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</si>
  <si>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</si>
  <si>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</si>
  <si>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</si>
  <si>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</si>
  <si>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</si>
  <si>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</si>
  <si>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</si>
  <si>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</si>
  <si>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</si>
  <si>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</si>
  <si>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</si>
  <si>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</si>
  <si>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</si>
  <si>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</si>
  <si>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</si>
  <si>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</si>
  <si>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</si>
  <si>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</si>
  <si>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</si>
  <si>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</si>
  <si>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</si>
  <si>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</si>
  <si>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</si>
  <si>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</si>
  <si>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</si>
  <si>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</si>
  <si>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</si>
  <si>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</si>
  <si>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</si>
  <si>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</si>
  <si>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</si>
  <si>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</si>
  <si>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</si>
  <si>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</si>
  <si>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</si>
  <si>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</si>
  <si>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</si>
  <si>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</si>
  <si>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</si>
  <si>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</si>
  <si>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</si>
  <si>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</si>
  <si>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</si>
  <si>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</si>
  <si>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</si>
  <si>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</si>
  <si>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</si>
  <si>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</si>
  <si>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</si>
  <si>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</si>
  <si>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</si>
  <si>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</si>
  <si>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</si>
  <si>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</si>
  <si>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</si>
  <si>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</si>
  <si>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</si>
  <si>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</si>
  <si>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</si>
  <si>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</si>
  <si>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</si>
  <si>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</si>
  <si>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</si>
  <si>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</si>
  <si>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</si>
  <si>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</si>
  <si>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</si>
  <si>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</si>
  <si>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</si>
  <si>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</si>
  <si>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</si>
  <si>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</si>
  <si>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</si>
  <si>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</si>
  <si>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</si>
  <si>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</si>
  <si>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</si>
  <si>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</si>
  <si>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</si>
  <si>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</si>
  <si>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</si>
  <si>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</si>
  <si>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</si>
  <si>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</si>
  <si>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</si>
  <si>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</si>
  <si>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</si>
  <si>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</si>
  <si>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</si>
  <si>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</si>
  <si>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</si>
  <si>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</si>
  <si>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</si>
  <si>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</si>
  <si>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</si>
  <si>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</si>
  <si>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</si>
  <si>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</si>
  <si>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</si>
  <si>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</si>
  <si>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</si>
  <si>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</si>
  <si>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</si>
  <si>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</si>
  <si>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</si>
  <si>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</si>
  <si>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</si>
  <si>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</si>
  <si>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</si>
  <si>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</si>
  <si>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</si>
  <si>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</si>
  <si>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</si>
  <si>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</si>
  <si>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</si>
  <si>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</si>
  <si>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</si>
  <si>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</si>
  <si>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</si>
  <si>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</si>
  <si>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</si>
  <si>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</si>
  <si>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</si>
  <si>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</si>
  <si>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</si>
  <si>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</si>
  <si>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</si>
  <si>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</si>
  <si>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</si>
  <si>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</si>
  <si>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</si>
  <si>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</si>
  <si>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</si>
  <si>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</si>
  <si>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</si>
  <si>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</si>
  <si>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</si>
  <si>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</si>
  <si>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</si>
  <si>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</si>
  <si>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</si>
  <si>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</si>
  <si>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</si>
  <si>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</si>
  <si>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</si>
  <si>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</si>
  <si>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</si>
  <si>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</si>
  <si>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</si>
  <si>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</si>
  <si>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</si>
  <si>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</si>
  <si>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</si>
  <si>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</si>
  <si>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</si>
  <si>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</si>
  <si>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</si>
  <si>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</si>
  <si>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</si>
  <si>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</si>
  <si>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</si>
  <si>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</si>
  <si>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</si>
  <si>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</si>
  <si>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</si>
  <si>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</si>
  <si>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</si>
  <si>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</si>
  <si>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</si>
  <si>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</si>
  <si>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</si>
  <si>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</si>
  <si>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</si>
  <si>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</si>
  <si>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</si>
  <si>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</si>
  <si>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</si>
  <si>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</si>
  <si>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</si>
  <si>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</si>
  <si>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</si>
  <si>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</si>
  <si>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</si>
  <si>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</si>
  <si>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</si>
  <si>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</si>
  <si>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</si>
  <si>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</si>
  <si>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</si>
  <si>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</si>
  <si>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</si>
  <si>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</si>
  <si>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</si>
  <si>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</si>
  <si>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</si>
  <si>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</si>
  <si>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</si>
  <si>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</si>
  <si>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</si>
  <si>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</si>
  <si>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</si>
  <si>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</si>
  <si>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</si>
  <si>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</si>
  <si>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</si>
  <si>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</si>
  <si>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</si>
  <si>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</si>
  <si>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</si>
  <si>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</si>
  <si>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</si>
  <si>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</si>
  <si>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</si>
  <si>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</si>
  <si>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</si>
  <si>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</si>
  <si>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</si>
  <si>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</si>
  <si>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</si>
  <si>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</si>
  <si>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</si>
  <si>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</si>
  <si>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</si>
  <si>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</si>
  <si>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</si>
  <si>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</si>
  <si>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</si>
  <si>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</si>
  <si>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</si>
  <si>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</si>
  <si>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</si>
  <si>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</si>
  <si>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</si>
  <si>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</si>
  <si>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</si>
  <si>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</si>
  <si>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</si>
  <si>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</si>
  <si>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</si>
  <si>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</si>
  <si>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</si>
  <si>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</si>
  <si>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</si>
  <si>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</si>
  <si>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</si>
  <si>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</si>
  <si>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</si>
  <si>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</si>
  <si>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</si>
  <si>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</si>
  <si>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</si>
  <si>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</si>
  <si>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</si>
  <si>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</si>
  <si>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</si>
  <si>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</si>
  <si>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</si>
  <si>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</si>
  <si>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</si>
  <si>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</si>
  <si>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</si>
  <si>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</si>
  <si>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</si>
  <si>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</si>
  <si>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</si>
  <si>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</si>
  <si>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</si>
  <si>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</si>
  <si>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</si>
  <si>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</si>
  <si>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</si>
  <si>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</si>
  <si>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</si>
  <si>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</si>
  <si>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</si>
  <si>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</si>
  <si>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</si>
  <si>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</si>
  <si>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</si>
  <si>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</si>
  <si>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</si>
  <si>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</si>
  <si>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</si>
  <si>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</si>
  <si>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</si>
  <si>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</si>
  <si>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</si>
  <si>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</si>
  <si>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</si>
  <si>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</si>
  <si>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</si>
  <si>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</si>
  <si>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</si>
  <si>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</si>
  <si>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</si>
  <si>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</si>
  <si>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</si>
  <si>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</si>
  <si>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</si>
  <si>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</si>
  <si>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</si>
  <si>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</si>
  <si>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</si>
  <si>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</si>
  <si>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</si>
  <si>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</si>
  <si>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</si>
  <si>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</si>
  <si>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</si>
  <si>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</si>
  <si>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</si>
  <si>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</si>
  <si>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</si>
  <si>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</si>
  <si>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</si>
  <si>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</si>
  <si>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</si>
  <si>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</si>
  <si>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</si>
  <si>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</si>
  <si>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</si>
  <si>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</si>
  <si>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</si>
  <si>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</si>
  <si>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</si>
  <si>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</si>
  <si>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</si>
  <si>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</si>
  <si>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</si>
  <si>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</si>
  <si>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</si>
  <si>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</si>
  <si>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</si>
  <si>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</si>
  <si>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</si>
  <si>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</si>
  <si>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</si>
  <si>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</si>
  <si>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</si>
  <si>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</si>
  <si>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</si>
  <si>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</si>
  <si>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</si>
  <si>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</si>
  <si>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</si>
  <si>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</si>
  <si>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</si>
  <si>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</si>
  <si>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</si>
  <si>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</si>
  <si>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</si>
  <si>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</si>
  <si>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</si>
  <si>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</si>
  <si>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</si>
  <si>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</si>
  <si>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</si>
  <si>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</si>
  <si>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</si>
  <si>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</si>
  <si>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</si>
  <si>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</si>
  <si>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</si>
  <si>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</si>
  <si>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</si>
  <si>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</si>
  <si>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</si>
  <si>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</si>
  <si>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</si>
  <si>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</si>
  <si>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</si>
  <si>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</si>
  <si>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</si>
  <si>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</si>
  <si>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</si>
  <si>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</si>
  <si>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</si>
  <si>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</si>
  <si>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</si>
  <si>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</si>
  <si>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</si>
  <si>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</si>
  <si>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</si>
  <si>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</si>
  <si>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</si>
  <si>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</si>
  <si>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</si>
  <si>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</si>
  <si>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</si>
  <si>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</si>
  <si>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</si>
  <si>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</si>
  <si>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</si>
  <si>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</si>
  <si>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</si>
  <si>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</si>
  <si>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</si>
  <si>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</si>
  <si>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</si>
  <si>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</si>
  <si>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</si>
  <si>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</si>
  <si>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</si>
  <si>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</si>
  <si>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</si>
  <si>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</si>
  <si>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</si>
  <si>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</si>
  <si>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</si>
  <si>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</si>
  <si>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</si>
  <si>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</si>
  <si>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</si>
  <si>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</si>
  <si>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</si>
  <si>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</si>
  <si>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</si>
  <si>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</si>
  <si>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</si>
  <si>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</si>
  <si>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</si>
  <si>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</si>
  <si>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</si>
  <si>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</si>
  <si>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</si>
  <si>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</si>
  <si>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</si>
  <si>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</si>
  <si>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</si>
  <si>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</si>
  <si>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</si>
  <si>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</si>
  <si>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</si>
  <si>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</si>
  <si>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</si>
  <si>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</si>
  <si>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</si>
  <si>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</si>
  <si>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</si>
  <si>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</si>
  <si>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</si>
  <si>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</si>
  <si>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</si>
  <si>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</si>
  <si>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</si>
  <si>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</si>
  <si>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</si>
  <si>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</si>
  <si>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</si>
  <si>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</si>
  <si>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</si>
  <si>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</si>
  <si>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</si>
  <si>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</si>
  <si>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</si>
  <si>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</si>
  <si>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</si>
  <si>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</si>
  <si>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</si>
  <si>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</si>
  <si>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</si>
  <si>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</si>
  <si>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</si>
  <si>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</si>
  <si>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</si>
  <si>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</si>
  <si>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</si>
  <si>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</si>
  <si>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</si>
  <si>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</si>
  <si>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</si>
  <si>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</si>
  <si>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</si>
  <si>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</si>
  <si>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</si>
  <si>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</si>
  <si>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</si>
  <si>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</si>
  <si>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</si>
  <si>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</si>
  <si>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</si>
  <si>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</si>
  <si>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</si>
  <si>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</si>
  <si>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</si>
  <si>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</si>
  <si>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</si>
  <si>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</si>
  <si>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</si>
  <si>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</si>
  <si>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</si>
  <si>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</si>
  <si>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</si>
  <si>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</si>
  <si>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</si>
  <si>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</si>
  <si>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</si>
  <si>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</si>
  <si>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</si>
  <si>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</si>
  <si>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</si>
  <si>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</si>
  <si>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</si>
  <si>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</si>
  <si>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</si>
  <si>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</si>
  <si>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</si>
  <si>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</si>
  <si>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</si>
  <si>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</si>
  <si>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</si>
  <si>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</si>
  <si>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</si>
  <si>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</si>
  <si>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</si>
  <si>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</si>
  <si>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</si>
  <si>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</si>
  <si>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</si>
  <si>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</si>
  <si>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</si>
  <si>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</si>
  <si>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</si>
  <si>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</si>
  <si>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</si>
  <si>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</si>
  <si>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</si>
  <si>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</si>
  <si>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</si>
  <si>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</si>
  <si>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</si>
  <si>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</si>
  <si>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</si>
  <si>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</si>
  <si>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</si>
  <si>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</si>
  <si>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</si>
  <si>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</si>
  <si>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</si>
  <si>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</si>
  <si>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</si>
  <si>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</si>
  <si>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</si>
  <si>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</si>
  <si>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</si>
  <si>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</si>
  <si>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</si>
  <si>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</si>
  <si>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</si>
  <si>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</si>
  <si>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</si>
  <si>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</si>
  <si>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</si>
  <si>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</si>
  <si>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</si>
  <si>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</si>
  <si>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</si>
  <si>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</si>
  <si>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</si>
  <si>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</si>
  <si>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</si>
  <si>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</si>
  <si>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</si>
  <si>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</si>
  <si>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</si>
  <si>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</si>
  <si>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</si>
  <si>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</si>
  <si>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</si>
  <si>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</si>
  <si>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</si>
  <si>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</si>
  <si>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</si>
  <si>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</si>
  <si>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</si>
  <si>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</si>
  <si>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</si>
  <si>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</si>
  <si>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</si>
  <si>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</si>
  <si>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</si>
  <si>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</si>
  <si>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</si>
  <si>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</si>
  <si>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</si>
  <si>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</si>
  <si>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</si>
  <si>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</si>
  <si>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</si>
  <si>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</si>
  <si>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</si>
  <si>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</si>
  <si>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</si>
  <si>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</si>
  <si>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</si>
  <si>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</si>
  <si>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</si>
  <si>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</si>
  <si>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</si>
  <si>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</si>
  <si>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</si>
  <si>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</si>
  <si>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</si>
  <si>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</si>
  <si>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</si>
  <si>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</si>
  <si>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</si>
  <si>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</si>
  <si>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</si>
  <si>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</si>
  <si>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</si>
  <si>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</si>
  <si>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</si>
  <si>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</si>
  <si>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</si>
  <si>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</si>
  <si>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</si>
  <si>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</si>
  <si>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</si>
  <si>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</si>
  <si>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</si>
  <si>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</si>
  <si>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</si>
  <si>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</si>
  <si>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</si>
  <si>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</si>
  <si>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</si>
  <si>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</si>
  <si>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</si>
  <si>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</si>
  <si>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</si>
  <si>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</si>
  <si>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</si>
  <si>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</si>
  <si>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</si>
  <si>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</si>
  <si>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</si>
  <si>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</si>
  <si>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</si>
  <si>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</si>
  <si>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</si>
  <si>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</si>
  <si>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</si>
  <si>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</si>
  <si>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</si>
  <si>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</si>
  <si>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</si>
  <si>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</si>
  <si>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</si>
  <si>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</si>
  <si>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</si>
  <si>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</si>
  <si>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</si>
  <si>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</si>
  <si>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</si>
  <si>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</si>
  <si>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</si>
  <si>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</si>
  <si>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</si>
  <si>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</si>
  <si>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</si>
  <si>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</si>
  <si>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</si>
  <si>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</si>
  <si>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</si>
  <si>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</si>
  <si>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</si>
  <si>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</si>
  <si>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</si>
  <si>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</si>
  <si>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</si>
  <si>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</si>
  <si>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</si>
  <si>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</si>
  <si>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</si>
  <si>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</si>
  <si>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</si>
  <si>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</si>
  <si>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</si>
  <si>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</si>
  <si>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</si>
  <si>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</si>
  <si>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</si>
  <si>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</si>
  <si>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</si>
  <si>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</si>
  <si>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</si>
  <si>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</si>
  <si>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</si>
  <si>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</si>
  <si>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</si>
  <si>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</si>
  <si>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</si>
  <si>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</si>
  <si>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</si>
  <si>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</si>
  <si>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</si>
  <si>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</si>
  <si>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</si>
  <si>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</si>
  <si>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</si>
  <si>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</si>
  <si>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</si>
  <si>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</si>
  <si>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</si>
  <si>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</si>
  <si>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</si>
  <si>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</si>
  <si>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</si>
  <si>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</si>
  <si>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</si>
  <si>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</si>
  <si>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</si>
  <si>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</si>
  <si>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</si>
  <si>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</si>
  <si>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</si>
  <si>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</si>
  <si>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</si>
  <si>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</si>
  <si>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</si>
  <si>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</si>
  <si>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</si>
  <si>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</si>
  <si>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</si>
  <si>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</si>
  <si>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</si>
  <si>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</si>
  <si>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</si>
  <si>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</si>
  <si>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</si>
  <si>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</si>
  <si>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</si>
  <si>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</si>
  <si>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</si>
  <si>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</si>
  <si>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</si>
  <si>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</si>
  <si>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</si>
  <si>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</si>
  <si>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</si>
  <si>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</si>
  <si>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</si>
  <si>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</si>
  <si>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</si>
  <si>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</si>
  <si>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</si>
  <si>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</si>
  <si>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</si>
  <si>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</si>
  <si>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</si>
  <si>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</si>
  <si>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</si>
  <si>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</si>
  <si>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</si>
  <si>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</si>
  <si>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</si>
  <si>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</si>
  <si>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</si>
  <si>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</si>
  <si>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</si>
  <si>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</si>
  <si>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</si>
  <si>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</si>
  <si>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</si>
  <si>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</si>
  <si>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</si>
  <si>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</si>
  <si>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</si>
  <si>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</si>
  <si>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</si>
  <si>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</si>
  <si>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</si>
  <si>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</si>
  <si>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</si>
  <si>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</si>
  <si>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</si>
  <si>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</si>
  <si>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</si>
  <si>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</si>
  <si>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</si>
  <si>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</si>
  <si>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</si>
  <si>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</si>
  <si>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</si>
  <si>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</si>
  <si>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</si>
  <si>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</si>
  <si>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</si>
  <si>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</si>
  <si>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</si>
  <si>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</si>
  <si>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</si>
  <si>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</si>
  <si>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</si>
  <si>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</si>
  <si>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</si>
  <si>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</si>
  <si>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</si>
  <si>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</si>
  <si>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</si>
  <si>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</si>
  <si>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</si>
  <si>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</si>
  <si>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</si>
  <si>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</si>
  <si>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</si>
  <si>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</si>
  <si>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</si>
  <si>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</si>
  <si>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</si>
  <si>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</si>
  <si>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</si>
  <si>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</si>
  <si>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</si>
  <si>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</si>
  <si>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</si>
  <si>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</si>
  <si>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</si>
  <si>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</si>
  <si>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</si>
  <si>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</si>
  <si>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</si>
  <si>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</si>
  <si>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</si>
  <si>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</si>
  <si>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</si>
  <si>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</si>
  <si>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</si>
  <si>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</si>
  <si>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</si>
  <si>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</si>
  <si>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</si>
  <si>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</si>
  <si>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</si>
  <si>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</si>
  <si>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</si>
  <si>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</si>
  <si>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</si>
  <si>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</si>
  <si>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</si>
  <si>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</si>
  <si>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</si>
  <si>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</si>
  <si>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</si>
  <si>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</si>
  <si>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</si>
  <si>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</si>
  <si>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</si>
  <si>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</si>
  <si>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</si>
  <si>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</si>
  <si>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</si>
  <si>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</si>
  <si>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</si>
  <si>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</si>
  <si>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</si>
  <si>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</si>
  <si>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</si>
  <si>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</si>
  <si>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</si>
  <si>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</si>
  <si>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</si>
  <si>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</si>
  <si>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</si>
  <si>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</si>
  <si>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</si>
  <si>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</si>
  <si>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</si>
  <si>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</si>
  <si>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</si>
  <si>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</si>
  <si>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</si>
  <si>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</si>
  <si>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</si>
  <si>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</si>
  <si>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</si>
  <si>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</si>
  <si>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</si>
  <si>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</si>
  <si>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</si>
  <si>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</si>
  <si>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</si>
  <si>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</si>
  <si>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</si>
  <si>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</si>
  <si>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</si>
  <si>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</si>
  <si>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</si>
  <si>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</si>
  <si>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</si>
  <si>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</si>
  <si>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</si>
  <si>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</si>
  <si>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</si>
  <si>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</si>
  <si>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</si>
  <si>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</si>
  <si>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</si>
  <si>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</si>
  <si>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</si>
  <si>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</si>
  <si>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</si>
  <si>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</si>
  <si>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</si>
  <si>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</si>
  <si>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</si>
  <si>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</si>
  <si>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</si>
  <si>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</si>
  <si>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</si>
  <si>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</si>
  <si>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</si>
  <si>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</si>
  <si>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</si>
  <si>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</si>
  <si>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</si>
  <si>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</si>
  <si>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</si>
  <si>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</si>
  <si>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</si>
  <si>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</si>
  <si>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</si>
  <si>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</si>
  <si>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</si>
  <si>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</si>
  <si>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</si>
  <si>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</si>
  <si>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</si>
  <si>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</si>
  <si>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</si>
  <si>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</si>
  <si>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</si>
  <si>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</si>
  <si>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</si>
  <si>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</si>
  <si>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</si>
  <si>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</si>
  <si>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</si>
  <si>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</si>
  <si>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</si>
  <si>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</si>
  <si>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</si>
  <si>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</si>
  <si>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</si>
  <si>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</si>
  <si>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</si>
  <si>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</si>
  <si>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</si>
  <si>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</si>
  <si>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</si>
  <si>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</si>
  <si>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</si>
  <si>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</si>
  <si>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</si>
  <si>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</si>
  <si>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</si>
  <si>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</si>
  <si>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</si>
  <si>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</si>
  <si>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</si>
  <si>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</si>
  <si>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</si>
  <si>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</si>
  <si>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</si>
  <si>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</si>
  <si>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</si>
  <si>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</si>
  <si>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</si>
  <si>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</si>
  <si>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</si>
  <si>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</si>
  <si>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</si>
  <si>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</si>
  <si>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</si>
  <si>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</si>
  <si>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</si>
  <si>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</si>
  <si>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</si>
  <si>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</si>
  <si>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</si>
  <si>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</si>
  <si>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</si>
  <si>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</si>
  <si>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</si>
  <si>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</si>
  <si>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</si>
  <si>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</si>
  <si>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</si>
  <si>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</si>
  <si>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</si>
  <si>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</si>
  <si>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</si>
  <si>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</si>
  <si>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</si>
  <si>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</si>
  <si>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</si>
  <si>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</si>
  <si>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</si>
  <si>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</si>
  <si>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</si>
  <si>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</si>
  <si>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</si>
  <si>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</si>
  <si>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</si>
  <si>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</si>
  <si>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</si>
  <si>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</si>
  <si>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</si>
  <si>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</si>
  <si>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</si>
  <si>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</si>
  <si>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</si>
  <si>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</si>
  <si>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</si>
  <si>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</si>
  <si>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</si>
  <si>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</si>
  <si>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</si>
  <si>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</si>
  <si>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</si>
  <si>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</si>
  <si>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</si>
  <si>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</si>
  <si>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</si>
  <si>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</si>
  <si>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</si>
  <si>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</si>
  <si>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</si>
  <si>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</si>
  <si>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</si>
  <si>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</si>
  <si>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</si>
  <si>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</si>
  <si>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</si>
  <si>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</si>
  <si>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</si>
  <si>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</si>
  <si>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</si>
  <si>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</si>
  <si>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</si>
  <si>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</si>
  <si>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</si>
  <si>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</si>
  <si>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</si>
  <si>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</si>
  <si>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</si>
  <si>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</si>
  <si>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</si>
  <si>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</si>
  <si>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</si>
  <si>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</si>
  <si>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</si>
  <si>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</si>
  <si>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</si>
  <si>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</si>
  <si>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</si>
  <si>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</si>
  <si>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</si>
  <si>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</si>
  <si>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</si>
  <si>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</si>
  <si>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</si>
  <si>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</si>
  <si>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</si>
  <si>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</si>
  <si>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</si>
  <si>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</si>
  <si>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</si>
  <si>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</si>
  <si>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</si>
  <si>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</si>
  <si>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</si>
  <si>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</si>
  <si>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</si>
  <si>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</si>
  <si>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</si>
  <si>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</si>
  <si>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</si>
  <si>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</si>
  <si>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</si>
  <si>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</si>
  <si>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</si>
  <si>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</si>
  <si>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</si>
  <si>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</si>
  <si>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</si>
  <si>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</si>
  <si>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</si>
  <si>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</si>
  <si>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</si>
  <si>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</si>
  <si>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</si>
  <si>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</si>
  <si>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</si>
  <si>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</si>
  <si>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</si>
  <si>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</si>
  <si>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</si>
  <si>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</si>
  <si>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</si>
  <si>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</si>
  <si>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</si>
  <si>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</si>
  <si>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</si>
  <si>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</si>
  <si>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</si>
  <si>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</si>
  <si>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</si>
  <si>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</si>
  <si>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</si>
  <si>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</si>
  <si>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</si>
  <si>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</si>
  <si>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</si>
  <si>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</si>
  <si>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</si>
  <si>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</si>
  <si>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</si>
  <si>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</si>
  <si>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</si>
  <si>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</si>
  <si>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</si>
  <si>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</si>
  <si>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</si>
  <si>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</si>
  <si>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</si>
  <si>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</si>
  <si>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</si>
  <si>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</si>
  <si>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</si>
  <si>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</si>
  <si>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</si>
  <si>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</si>
  <si>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</si>
  <si>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</si>
  <si>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</si>
  <si>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</si>
  <si>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</si>
  <si>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</si>
  <si>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</si>
  <si>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</si>
  <si>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</si>
  <si>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</si>
  <si>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</si>
  <si>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</si>
  <si>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</si>
  <si>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</si>
  <si>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</si>
  <si>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</si>
  <si>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</si>
  <si>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</si>
  <si>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</si>
  <si>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</si>
  <si>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</si>
  <si>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</si>
  <si>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</si>
  <si>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</si>
  <si>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</si>
  <si>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</si>
  <si>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</si>
  <si>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</si>
  <si>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</si>
  <si>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</si>
  <si>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</si>
  <si>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</si>
  <si>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</si>
  <si>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</si>
  <si>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</si>
  <si>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</si>
  <si>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</si>
  <si>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</si>
  <si>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</si>
  <si>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</si>
  <si>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</si>
  <si>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</si>
  <si>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</si>
  <si>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</si>
  <si>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</si>
  <si>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</si>
  <si>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</si>
  <si>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</si>
  <si>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</si>
  <si>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</si>
  <si>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</si>
  <si>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</si>
  <si>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</si>
  <si>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</si>
  <si>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</si>
  <si>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</si>
  <si>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</si>
  <si>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</si>
  <si>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</si>
  <si>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</si>
  <si>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</si>
  <si>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</si>
  <si>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</si>
  <si>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</si>
  <si>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</si>
  <si>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</si>
  <si>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</si>
  <si>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</si>
  <si>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</si>
  <si>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</si>
  <si>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</si>
  <si>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</si>
  <si>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</si>
  <si>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</si>
  <si>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</si>
  <si>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</si>
  <si>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</si>
  <si>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</si>
  <si>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</si>
  <si>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</si>
  <si>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</si>
  <si>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</si>
  <si>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</si>
  <si>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</si>
  <si>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</si>
  <si>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</si>
  <si>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</si>
  <si>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</si>
  <si>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</si>
  <si>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</si>
  <si>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</si>
  <si>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</si>
  <si>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</si>
  <si>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</si>
  <si>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</si>
  <si>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</si>
  <si>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</si>
  <si>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</si>
  <si>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</si>
  <si>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</si>
  <si>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</si>
  <si>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</si>
  <si>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</si>
  <si>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</si>
  <si>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</si>
  <si>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</si>
  <si>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</si>
  <si>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</si>
  <si>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</si>
  <si>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</si>
  <si>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</si>
  <si>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</si>
  <si>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</si>
  <si>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</si>
  <si>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</si>
  <si>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</si>
  <si>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</si>
  <si>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</si>
  <si>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</si>
  <si>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</si>
  <si>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</si>
  <si>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</si>
  <si>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</si>
  <si>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</si>
  <si>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</si>
  <si>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</si>
  <si>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</si>
  <si>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</si>
  <si>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</si>
  <si>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</si>
  <si>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</si>
  <si>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</si>
  <si>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</si>
  <si>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</si>
  <si>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</si>
  <si>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</si>
  <si>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</si>
  <si>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</si>
  <si>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</si>
  <si>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</si>
  <si>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</si>
  <si>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</si>
  <si>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</si>
  <si>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</si>
  <si>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</si>
  <si>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</si>
  <si>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</si>
  <si>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</si>
  <si>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</si>
  <si>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</si>
  <si>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</si>
  <si>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</si>
  <si>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</si>
  <si>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</si>
  <si>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</si>
  <si>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</si>
  <si>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</si>
  <si>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</si>
  <si>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</si>
  <si>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</si>
  <si>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</si>
  <si>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</si>
  <si>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</si>
  <si>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</si>
  <si>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</si>
  <si>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</si>
  <si>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</si>
  <si>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</si>
  <si>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</si>
  <si>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</si>
  <si>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</si>
  <si>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</si>
  <si>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</si>
  <si>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</si>
  <si>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</si>
  <si>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</si>
  <si>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</si>
  <si>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</si>
  <si>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</si>
  <si>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</si>
  <si>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</si>
  <si>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</si>
  <si>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</si>
  <si>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</si>
  <si>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</si>
  <si>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</si>
  <si>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</si>
  <si>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</si>
  <si>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</si>
  <si>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</si>
  <si>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</si>
  <si>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</si>
  <si>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</si>
  <si>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</si>
  <si>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</si>
  <si>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</si>
  <si>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</si>
  <si>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</si>
  <si>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</si>
  <si>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</si>
  <si>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</si>
  <si>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</si>
  <si>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</si>
  <si>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</si>
  <si>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</si>
  <si>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</si>
  <si>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</si>
  <si>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</si>
  <si>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</si>
  <si>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</si>
  <si>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</si>
  <si>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</si>
  <si>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</si>
  <si>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</si>
  <si>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</si>
  <si>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</si>
  <si>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</si>
  <si>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</si>
  <si>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</si>
  <si>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</si>
  <si>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</si>
  <si>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</si>
  <si>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</si>
  <si>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</si>
  <si>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</si>
  <si>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</si>
  <si>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</si>
  <si>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</si>
  <si>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</si>
  <si>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</si>
  <si>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</si>
  <si>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</si>
  <si>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</si>
  <si>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</si>
  <si>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</si>
  <si>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</si>
  <si>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</si>
  <si>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</si>
  <si>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</si>
  <si>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</si>
  <si>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</si>
  <si>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</si>
  <si>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</si>
  <si>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</si>
  <si>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</si>
  <si>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</si>
  <si>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</si>
  <si>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</si>
  <si>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</si>
  <si>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</si>
  <si>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</si>
  <si>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</si>
  <si>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</si>
  <si>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</si>
  <si>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</si>
  <si>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</si>
  <si>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</si>
  <si>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</si>
  <si>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</si>
  <si>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</si>
  <si>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</si>
  <si>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</si>
  <si>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</si>
  <si>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</si>
  <si>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</si>
  <si>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</si>
  <si>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</si>
  <si>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</si>
  <si>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</si>
  <si>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</si>
  <si>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</si>
  <si>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</si>
  <si>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</si>
  <si>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</si>
  <si>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</si>
  <si>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</si>
  <si>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</si>
  <si>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</si>
  <si>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</si>
  <si>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</si>
  <si>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</si>
  <si>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</si>
  <si>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</si>
  <si>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</si>
  <si>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</si>
  <si>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</si>
  <si>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</si>
  <si>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</si>
  <si>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</si>
  <si>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</si>
  <si>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</si>
  <si>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</si>
  <si>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</si>
  <si>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</si>
  <si>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</si>
  <si>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</si>
  <si>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</si>
  <si>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</si>
  <si>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</si>
  <si>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</si>
  <si>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</si>
  <si>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</si>
  <si>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</si>
  <si>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</si>
  <si>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</si>
  <si>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</si>
  <si>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</si>
  <si>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</si>
  <si>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</si>
  <si>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</si>
  <si>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</si>
  <si>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</si>
  <si>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</si>
  <si>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</si>
  <si>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</si>
  <si>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</si>
  <si>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</si>
  <si>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</si>
  <si>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</si>
  <si>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</si>
  <si>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</si>
  <si>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</si>
  <si>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</si>
  <si>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</si>
  <si>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</si>
  <si>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</si>
  <si>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</si>
  <si>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</si>
  <si>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</si>
  <si>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</si>
  <si>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</si>
  <si>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</si>
  <si>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</si>
  <si>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</si>
  <si>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</si>
  <si>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</si>
  <si>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</si>
  <si>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</si>
  <si>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</si>
  <si>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</si>
  <si>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</si>
  <si>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</si>
  <si>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</si>
  <si>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</si>
  <si>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</si>
  <si>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</si>
  <si>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</si>
  <si>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</si>
  <si>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</si>
  <si>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</si>
  <si>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</si>
  <si>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</si>
  <si>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</si>
  <si>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</si>
  <si>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</si>
  <si>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</si>
  <si>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</si>
  <si>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</si>
  <si>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</si>
  <si>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</si>
  <si>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</si>
  <si>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</si>
  <si>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</si>
  <si>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</si>
  <si>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</si>
  <si>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</si>
  <si>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</si>
  <si>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</si>
  <si>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</si>
  <si>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</si>
  <si>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</si>
  <si>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</si>
  <si>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</si>
  <si>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</si>
  <si>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</si>
  <si>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</si>
  <si>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</si>
  <si>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</si>
  <si>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</si>
  <si>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</si>
  <si>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</si>
  <si>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</si>
  <si>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</si>
  <si>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</si>
  <si>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</si>
  <si>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</si>
  <si>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</si>
  <si>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</si>
  <si>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</si>
  <si>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</si>
  <si>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</si>
  <si>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</si>
  <si>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</si>
  <si>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</si>
  <si>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</si>
  <si>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</si>
  <si>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</si>
  <si>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</si>
  <si>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</si>
  <si>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</si>
  <si>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</si>
  <si>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</si>
  <si>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</si>
  <si>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</si>
  <si>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</si>
  <si>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</si>
  <si>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</si>
  <si>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</si>
  <si>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</si>
  <si>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</si>
  <si>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</si>
  <si>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</si>
  <si>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</si>
  <si>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</si>
  <si>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</si>
  <si>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</si>
  <si>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</si>
  <si>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</si>
  <si>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</si>
  <si>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</si>
  <si>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</si>
  <si>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</si>
  <si>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</si>
  <si>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</si>
  <si>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</si>
  <si>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</si>
  <si>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</si>
  <si>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</si>
  <si>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</si>
  <si>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</si>
  <si>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</si>
  <si>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</si>
  <si>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</si>
  <si>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</si>
  <si>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</si>
  <si>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</si>
  <si>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</si>
  <si>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</si>
  <si>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</si>
  <si>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</si>
  <si>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</si>
  <si>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</si>
  <si>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</si>
  <si>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</si>
  <si>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</si>
  <si>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</si>
  <si>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</si>
  <si>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</si>
  <si>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</si>
  <si>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</si>
  <si>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</si>
  <si>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</si>
  <si>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</si>
  <si>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</si>
  <si>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</si>
  <si>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</si>
  <si>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</si>
  <si>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</si>
  <si>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</si>
  <si>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</si>
  <si>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</si>
  <si>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</si>
  <si>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</si>
  <si>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</si>
  <si>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</si>
  <si>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</si>
  <si>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</si>
  <si>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</si>
  <si>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</si>
  <si>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</si>
  <si>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</si>
  <si>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</si>
  <si>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</si>
  <si>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</si>
  <si>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</si>
  <si>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</si>
  <si>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</si>
  <si>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</si>
  <si>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</si>
  <si>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</si>
  <si>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</si>
  <si>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</si>
  <si>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</si>
  <si>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</si>
  <si>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</si>
  <si>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</si>
  <si>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</si>
  <si>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</si>
  <si>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</si>
  <si>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</si>
  <si>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</si>
  <si>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</si>
  <si>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</si>
  <si>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</si>
  <si>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</si>
  <si>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</si>
  <si>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</si>
  <si>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</si>
  <si>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</si>
  <si>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</si>
  <si>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</si>
  <si>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</si>
  <si>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</si>
  <si>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</si>
  <si>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</si>
  <si>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</si>
  <si>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</si>
  <si>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</si>
  <si>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</si>
  <si>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</si>
  <si>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</si>
  <si>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</si>
  <si>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</si>
  <si>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</si>
  <si>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</si>
  <si>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</si>
  <si>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</si>
  <si>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</si>
  <si>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</si>
  <si>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</si>
  <si>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</si>
  <si>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</si>
  <si>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</si>
  <si>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</si>
  <si>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</si>
  <si>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</si>
  <si>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</si>
  <si>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</si>
  <si>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</si>
  <si>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</si>
  <si>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</si>
  <si>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</si>
  <si>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</si>
  <si>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</si>
  <si>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</si>
  <si>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</si>
  <si>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</si>
  <si>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</si>
  <si>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</si>
  <si>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</si>
  <si>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</si>
  <si>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</si>
  <si>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</si>
  <si>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</si>
  <si>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</si>
  <si>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</si>
  <si>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</si>
  <si>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</si>
  <si>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</si>
  <si>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</si>
  <si>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</si>
  <si>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</si>
  <si>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</si>
  <si>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</si>
  <si>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</si>
  <si>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</si>
  <si>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</si>
  <si>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</si>
  <si>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</si>
  <si>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</si>
  <si>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</si>
  <si>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</si>
  <si>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</si>
  <si>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</si>
  <si>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</si>
  <si>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</si>
  <si>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</si>
  <si>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</si>
  <si>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</si>
  <si>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</si>
  <si>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</si>
  <si>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</si>
  <si>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</si>
  <si>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</si>
  <si>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</si>
  <si>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</si>
  <si>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</si>
  <si>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</si>
  <si>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</si>
  <si>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</si>
  <si>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</si>
  <si>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</si>
  <si>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</si>
  <si>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</si>
  <si>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</si>
  <si>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</si>
  <si>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</si>
  <si>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</si>
  <si>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</si>
  <si>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</si>
  <si>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</si>
  <si>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</si>
  <si>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</si>
  <si>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</si>
  <si>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</si>
  <si>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</si>
  <si>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</si>
  <si>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</si>
  <si>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</si>
  <si>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</si>
  <si>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</si>
  <si>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</si>
  <si>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</si>
  <si>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</si>
  <si>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</si>
  <si>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</si>
  <si>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</si>
  <si>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</si>
  <si>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</si>
  <si>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</si>
  <si>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</si>
  <si>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</si>
  <si>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</si>
  <si>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</si>
  <si>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</si>
  <si>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</si>
  <si>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</si>
  <si>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</si>
  <si>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</si>
  <si>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</si>
  <si>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</si>
  <si>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</si>
  <si>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</si>
  <si>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</si>
  <si>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</si>
  <si>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</si>
  <si>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</si>
  <si>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</si>
  <si>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</si>
  <si>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</si>
  <si>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</si>
  <si>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</si>
  <si>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</si>
  <si>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</si>
  <si>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</si>
  <si>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</si>
  <si>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</si>
  <si>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</si>
  <si>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</si>
  <si>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</si>
  <si>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</si>
  <si>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</si>
  <si>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</si>
  <si>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</si>
  <si>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</si>
  <si>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</si>
  <si>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</si>
  <si>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</si>
  <si>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</si>
  <si>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</si>
  <si>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</si>
  <si>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</si>
  <si>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</si>
  <si>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</si>
  <si>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</si>
  <si>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</si>
  <si>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</si>
  <si>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</si>
  <si>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</si>
  <si>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</si>
  <si>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</si>
  <si>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</si>
  <si>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</si>
  <si>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</si>
  <si>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</si>
  <si>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</si>
  <si>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</si>
  <si>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</si>
  <si>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</si>
  <si>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</si>
  <si>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</si>
  <si>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</si>
  <si>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</si>
  <si>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</si>
  <si>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</si>
  <si>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</si>
  <si>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</si>
  <si>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</si>
  <si>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</si>
  <si>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</si>
  <si>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</si>
  <si>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</si>
  <si>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</si>
  <si>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</si>
  <si>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</si>
  <si>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</si>
  <si>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</si>
  <si>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</si>
  <si>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</si>
  <si>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</si>
  <si>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</si>
  <si>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</si>
  <si>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</si>
  <si>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</si>
  <si>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</si>
  <si>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</si>
  <si>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</si>
  <si>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</si>
  <si>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</si>
  <si>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</si>
  <si>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</si>
  <si>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</si>
  <si>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</si>
  <si>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</si>
  <si>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</si>
  <si>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</si>
  <si>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</si>
  <si>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</si>
  <si>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</si>
  <si>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</si>
  <si>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</si>
  <si>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</si>
  <si>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</si>
  <si>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</si>
  <si>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</si>
  <si>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</si>
  <si>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</si>
  <si>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</si>
  <si>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</si>
  <si>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</si>
  <si>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</si>
  <si>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</si>
  <si>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</si>
  <si>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</si>
  <si>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</si>
  <si>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</si>
  <si>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</si>
  <si>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</si>
  <si>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</si>
  <si>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</si>
  <si>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</si>
  <si>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</si>
  <si>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</si>
  <si>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</si>
  <si>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</si>
  <si>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</si>
  <si>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</si>
  <si>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</si>
  <si>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</si>
  <si>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</si>
  <si>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</si>
  <si>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</si>
  <si>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</si>
  <si>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</si>
  <si>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</si>
  <si>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</si>
  <si>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</si>
  <si>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</si>
  <si>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</si>
  <si>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</si>
  <si>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</si>
  <si>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</si>
  <si>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</si>
  <si>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</si>
  <si>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</si>
  <si>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</si>
  <si>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</si>
  <si>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</si>
  <si>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</si>
  <si>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</si>
  <si>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</si>
  <si>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</si>
  <si>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</si>
  <si>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</si>
  <si>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</si>
  <si>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</si>
  <si>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</si>
  <si>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</si>
  <si>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</si>
  <si>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</si>
  <si>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</si>
  <si>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</si>
  <si>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</si>
  <si>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</si>
  <si>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</si>
  <si>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</si>
  <si>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</si>
  <si>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</si>
  <si>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</si>
  <si>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</si>
  <si>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</si>
  <si>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</si>
  <si>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</si>
  <si>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</si>
  <si>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</si>
  <si>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</si>
  <si>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</si>
  <si>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</si>
  <si>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</si>
  <si>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</si>
  <si>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</si>
  <si>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</si>
  <si>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</si>
  <si>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</si>
  <si>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</si>
  <si>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</si>
  <si>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</si>
  <si>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</si>
  <si>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</si>
  <si>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</si>
  <si>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</si>
  <si>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</si>
  <si>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</si>
  <si>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</si>
  <si>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</si>
  <si>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</si>
  <si>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</si>
  <si>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</si>
  <si>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</si>
  <si>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</si>
  <si>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</si>
  <si>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</si>
  <si>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</si>
  <si>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</si>
  <si>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</si>
  <si>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</si>
  <si>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</si>
  <si>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</si>
  <si>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</si>
  <si>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</si>
  <si>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</si>
  <si>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</si>
  <si>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</si>
  <si>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</si>
  <si>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</si>
  <si>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</si>
  <si>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</si>
  <si>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</si>
  <si>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</si>
  <si>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</si>
  <si>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</si>
  <si>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</si>
  <si>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</si>
  <si>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</si>
  <si>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</si>
  <si>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</si>
  <si>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</si>
  <si>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</si>
  <si>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</si>
  <si>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</si>
  <si>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</si>
  <si>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</si>
  <si>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</si>
  <si>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</si>
  <si>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</si>
  <si>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</si>
  <si>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</si>
  <si>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</si>
  <si>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</si>
  <si>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</si>
  <si>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</si>
  <si>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</si>
  <si>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</si>
  <si>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</si>
  <si>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</si>
  <si>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</si>
  <si>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</si>
  <si>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</si>
  <si>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</si>
  <si>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</si>
  <si>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</si>
  <si>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</si>
  <si>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</si>
  <si>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</si>
  <si>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</si>
  <si>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</si>
  <si>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</si>
  <si>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</si>
  <si>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</si>
  <si>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</si>
  <si>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</si>
  <si>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</si>
  <si>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</si>
  <si>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</si>
  <si>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</si>
  <si>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</si>
  <si>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</si>
  <si>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</si>
  <si>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</si>
  <si>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</si>
  <si>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</si>
  <si>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</si>
  <si>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</si>
  <si>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</si>
  <si>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</si>
  <si>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</si>
  <si>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</si>
  <si>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</si>
  <si>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</si>
  <si>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</si>
  <si>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</si>
  <si>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</si>
  <si>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</si>
  <si>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</si>
  <si>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</si>
  <si>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</si>
  <si>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</si>
  <si>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</si>
  <si>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</si>
  <si>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</si>
  <si>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</si>
  <si>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</si>
  <si>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</si>
  <si>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</si>
  <si>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</si>
  <si>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</si>
  <si>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</si>
  <si>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</si>
  <si>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</si>
  <si>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</si>
  <si>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</si>
  <si>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</si>
  <si>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</si>
  <si>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</si>
  <si>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</si>
  <si>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</si>
  <si>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</si>
  <si>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</si>
  <si>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</si>
  <si>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</si>
  <si>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</si>
  <si>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</si>
  <si>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</si>
  <si>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</si>
  <si>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</si>
  <si>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</si>
  <si>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</si>
  <si>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</si>
  <si>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</si>
  <si>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</si>
  <si>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</si>
  <si>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</si>
  <si>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</si>
  <si>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</si>
  <si>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</si>
  <si>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</si>
  <si>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</si>
  <si>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</si>
  <si>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</si>
  <si>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</si>
  <si>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</si>
  <si>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</si>
  <si>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</si>
  <si>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</si>
  <si>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</si>
  <si>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</si>
  <si>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</si>
  <si>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</si>
  <si>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</si>
  <si>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</si>
  <si>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</si>
  <si>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</si>
  <si>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</si>
  <si>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</si>
  <si>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</si>
  <si>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</si>
  <si>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</si>
  <si>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</si>
  <si>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</si>
  <si>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</si>
  <si>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</si>
  <si>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</si>
  <si>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</si>
  <si>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</si>
  <si>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</si>
  <si>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</si>
  <si>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</si>
  <si>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</si>
  <si>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</si>
  <si>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</si>
  <si>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</si>
  <si>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</si>
  <si>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</si>
  <si>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</si>
  <si>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</si>
  <si>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</si>
  <si>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</si>
  <si>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</si>
  <si>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</si>
  <si>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</si>
  <si>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</si>
  <si>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</si>
  <si>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</si>
  <si>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</si>
  <si>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</si>
  <si>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</si>
  <si>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</si>
  <si>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</si>
  <si>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</si>
  <si>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</si>
  <si>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</si>
  <si>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</si>
  <si>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</si>
  <si>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</si>
  <si>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</si>
  <si>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</si>
  <si>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</si>
  <si>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</si>
  <si>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</si>
  <si>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</si>
  <si>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</si>
  <si>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</si>
  <si>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</si>
  <si>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</si>
  <si>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</si>
  <si>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</si>
  <si>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</si>
  <si>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</si>
  <si>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</si>
  <si>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</si>
  <si>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</si>
  <si>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</si>
  <si>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</si>
  <si>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</si>
  <si>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</si>
  <si>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</si>
  <si>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</si>
  <si>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</si>
  <si>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</si>
  <si>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</si>
  <si>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</si>
  <si>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</si>
  <si>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</si>
  <si>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</si>
  <si>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</si>
  <si>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</si>
  <si>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</si>
  <si>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</si>
  <si>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</si>
  <si>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</si>
  <si>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</si>
  <si>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</si>
  <si>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</si>
  <si>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</si>
  <si>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</si>
  <si>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</si>
  <si>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</si>
  <si>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</si>
  <si>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</si>
  <si>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</si>
  <si>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</si>
  <si>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</si>
  <si>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</si>
  <si>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</si>
  <si>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</si>
  <si>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</si>
  <si>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</si>
  <si>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</si>
  <si>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</si>
  <si>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</si>
  <si>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</si>
  <si>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</si>
  <si>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</si>
  <si>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</si>
  <si>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</si>
  <si>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</si>
  <si>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</si>
  <si>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</si>
  <si>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</si>
  <si>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</si>
  <si>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</si>
  <si>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</si>
  <si>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</si>
  <si>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</si>
  <si>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</si>
  <si>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</si>
  <si>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</si>
  <si>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</si>
  <si>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</si>
  <si>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</si>
  <si>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</si>
  <si>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</si>
  <si>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</si>
  <si>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</si>
  <si>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</si>
  <si>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</si>
  <si>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</si>
  <si>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</si>
  <si>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</si>
  <si>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</si>
  <si>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</si>
  <si>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</si>
  <si>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</si>
  <si>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</si>
  <si>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</si>
  <si>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</si>
  <si>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</si>
  <si>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</si>
  <si>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</si>
  <si>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</si>
  <si>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</si>
  <si>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</si>
  <si>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</si>
  <si>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</si>
  <si>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</si>
  <si>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</si>
  <si>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</si>
  <si>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</si>
  <si>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</si>
  <si>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</si>
  <si>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</si>
  <si>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</si>
  <si>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</si>
  <si>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</si>
  <si>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</si>
  <si>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</si>
  <si>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</si>
  <si>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</si>
  <si>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</si>
  <si>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</si>
  <si>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</si>
  <si>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</si>
  <si>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</si>
  <si>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</si>
  <si>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</si>
  <si>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</si>
  <si>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</si>
  <si>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</si>
  <si>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</si>
  <si>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</si>
  <si>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</si>
  <si>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</si>
  <si>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</si>
  <si>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</si>
  <si>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</si>
  <si>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</si>
  <si>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</si>
  <si>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</si>
  <si>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</si>
  <si>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</si>
  <si>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</si>
  <si>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</si>
  <si>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</si>
  <si>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</si>
  <si>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</si>
  <si>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</si>
  <si>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</si>
  <si>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</si>
  <si>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</si>
  <si>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</si>
  <si>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</si>
  <si>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</si>
  <si>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</si>
  <si>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</si>
  <si>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</si>
  <si>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</si>
  <si>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</si>
  <si>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</si>
  <si>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</si>
  <si>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</si>
  <si>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</si>
  <si>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</si>
  <si>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</si>
  <si>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</si>
  <si>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</si>
  <si>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</si>
  <si>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</si>
  <si>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</si>
  <si>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</si>
  <si>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</si>
  <si>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</si>
  <si>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</si>
  <si>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</si>
  <si>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</si>
  <si>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</si>
  <si>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</si>
  <si>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</si>
  <si>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</si>
  <si>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</si>
  <si>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</si>
  <si>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</si>
  <si>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</si>
  <si>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</si>
  <si>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</si>
  <si>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</si>
  <si>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</si>
  <si>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</si>
  <si>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</si>
  <si>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</si>
  <si>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</si>
  <si>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</si>
  <si>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</si>
  <si>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</si>
  <si>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</si>
  <si>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</si>
  <si>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</si>
  <si>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</si>
  <si>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</si>
  <si>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</si>
  <si>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</si>
  <si>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</si>
  <si>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</si>
  <si>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</si>
  <si>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</si>
  <si>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</si>
  <si>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</si>
  <si>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</si>
  <si>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</si>
  <si>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</si>
  <si>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</si>
  <si>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</si>
  <si>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</si>
  <si>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</si>
  <si>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</si>
  <si>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</si>
  <si>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</si>
  <si>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</si>
  <si>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</si>
  <si>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</si>
  <si>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</si>
  <si>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</si>
  <si>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</si>
  <si>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</si>
  <si>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</si>
  <si>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</si>
  <si>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</si>
  <si>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</si>
  <si>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</si>
  <si>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</si>
  <si>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</si>
  <si>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</si>
  <si>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</si>
  <si>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</si>
  <si>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</si>
  <si>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</si>
  <si>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</si>
  <si>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</si>
  <si>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</si>
  <si>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</si>
  <si>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</si>
  <si>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</si>
  <si>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</si>
  <si>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</si>
  <si>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</si>
  <si>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</si>
  <si>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</si>
  <si>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</si>
  <si>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</si>
  <si>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</si>
  <si>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</si>
  <si>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</si>
  <si>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</si>
  <si>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</si>
  <si>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</si>
  <si>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</si>
  <si>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</si>
  <si>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</si>
  <si>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</si>
  <si>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</si>
  <si>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</si>
  <si>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</si>
  <si>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</si>
  <si>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</si>
  <si>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</si>
  <si>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</si>
  <si>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</si>
  <si>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</si>
  <si>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</si>
  <si>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</si>
  <si>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</si>
  <si>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</si>
  <si>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</si>
  <si>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</si>
  <si>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</si>
  <si>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</si>
  <si>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</si>
  <si>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</si>
  <si>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</si>
  <si>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</si>
  <si>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</si>
  <si>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</si>
  <si>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</si>
  <si>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</si>
  <si>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</si>
  <si>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</si>
  <si>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</si>
  <si>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</si>
  <si>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</si>
  <si>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</si>
  <si>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</si>
  <si>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</si>
  <si>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</si>
  <si>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</si>
  <si>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</si>
  <si>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</si>
  <si>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</si>
  <si>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</si>
  <si>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</si>
  <si>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</si>
  <si>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</si>
  <si>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</si>
  <si>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</si>
  <si>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</si>
  <si>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</si>
  <si>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</si>
  <si>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</si>
  <si>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</si>
  <si>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</si>
  <si>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</si>
  <si>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</si>
  <si>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</si>
  <si>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</si>
  <si>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</si>
  <si>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</si>
  <si>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</si>
  <si>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</si>
  <si>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</si>
  <si>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</si>
  <si>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</si>
  <si>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</si>
  <si>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</si>
  <si>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</si>
  <si>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</si>
  <si>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</si>
  <si>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</si>
  <si>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</si>
  <si>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</si>
  <si>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</si>
  <si>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</si>
  <si>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</si>
  <si>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</si>
  <si>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</si>
  <si>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</si>
  <si>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</si>
  <si>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</si>
  <si>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</si>
  <si>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</si>
  <si>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</si>
  <si>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</si>
  <si>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</si>
  <si>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</si>
  <si>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</si>
  <si>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</si>
  <si>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</si>
  <si>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</si>
  <si>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</si>
  <si>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</si>
  <si>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</si>
  <si>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</si>
  <si>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</si>
  <si>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</si>
  <si>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</si>
  <si>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</si>
  <si>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</si>
  <si>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</si>
  <si>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</si>
  <si>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</si>
  <si>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</si>
  <si>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</si>
  <si>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</si>
  <si>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</si>
  <si>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</si>
  <si>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</si>
  <si>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</si>
  <si>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</si>
  <si>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</si>
  <si>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</si>
  <si>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</si>
  <si>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</si>
  <si>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</si>
  <si>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</si>
  <si>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</si>
  <si>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</si>
  <si>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</si>
  <si>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</si>
  <si>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</si>
  <si>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</si>
  <si>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</si>
  <si>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</si>
  <si>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</si>
  <si>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</si>
  <si>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</si>
  <si>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</si>
  <si>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</si>
  <si>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</si>
  <si>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</si>
  <si>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</si>
  <si>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</si>
  <si>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</si>
  <si>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</si>
  <si>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</si>
  <si>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</si>
  <si>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</si>
  <si>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</si>
  <si>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</si>
  <si>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</si>
  <si>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</si>
  <si>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</si>
  <si>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</si>
  <si>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</si>
  <si>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</si>
  <si>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</si>
  <si>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</si>
  <si>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</si>
  <si>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</si>
  <si>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</si>
  <si>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</si>
  <si>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</si>
  <si>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</si>
  <si>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</si>
  <si>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</si>
  <si>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</si>
  <si>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</si>
  <si>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</si>
  <si>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</si>
  <si>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</si>
  <si>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</si>
  <si>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</si>
  <si>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</si>
  <si>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</si>
  <si>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</si>
  <si>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</si>
  <si>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</si>
  <si>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</si>
  <si>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</si>
  <si>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</si>
  <si>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</si>
  <si>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</si>
  <si>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</si>
  <si>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</si>
  <si>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</si>
  <si>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</si>
  <si>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</si>
  <si>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</si>
  <si>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</si>
  <si>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</si>
  <si>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</si>
  <si>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</si>
  <si>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</si>
  <si>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</si>
  <si>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</si>
  <si>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</si>
  <si>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</si>
  <si>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</si>
  <si>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</si>
  <si>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</si>
  <si>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</si>
  <si>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</si>
  <si>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</si>
  <si>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</si>
  <si>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</si>
  <si>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</si>
  <si>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</si>
  <si>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</si>
  <si>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</si>
  <si>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</si>
  <si>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</si>
  <si>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</si>
  <si>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</si>
  <si>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</si>
  <si>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</si>
  <si>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</si>
  <si>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</si>
  <si>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</si>
  <si>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</si>
  <si>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</si>
  <si>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</si>
  <si>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</si>
  <si>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</si>
  <si>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</si>
  <si>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</si>
  <si>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</si>
  <si>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</si>
  <si>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</si>
  <si>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</si>
  <si>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</si>
  <si>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</si>
  <si>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</si>
  <si>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</si>
  <si>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</si>
  <si>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</si>
  <si>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</si>
  <si>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</si>
  <si>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</si>
  <si>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</si>
  <si>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</si>
  <si>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</si>
  <si>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</si>
  <si>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</si>
  <si>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</si>
  <si>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</si>
  <si>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</si>
  <si>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</si>
  <si>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</si>
  <si>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</si>
  <si>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</si>
  <si>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</si>
  <si>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</si>
  <si>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</si>
  <si>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</si>
  <si>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</si>
  <si>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</si>
  <si>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</si>
  <si>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</si>
  <si>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</si>
  <si>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</si>
  <si>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</si>
  <si>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</si>
  <si>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</si>
  <si>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</si>
  <si>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</si>
  <si>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</si>
  <si>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</si>
  <si>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</si>
  <si>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</si>
  <si>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</si>
  <si>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</si>
  <si>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</si>
  <si>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</si>
  <si>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</si>
  <si>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</si>
  <si>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</si>
  <si>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</si>
  <si>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</si>
  <si>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</si>
  <si>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</si>
  <si>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</si>
  <si>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</si>
  <si>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</si>
  <si>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</si>
  <si>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</si>
  <si>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</si>
  <si>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</si>
  <si>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</si>
  <si>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</si>
  <si>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</si>
  <si>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</si>
  <si>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</si>
  <si>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</si>
  <si>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</si>
  <si>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</si>
  <si>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</si>
  <si>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</si>
  <si>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</si>
  <si>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</si>
  <si>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</si>
  <si>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</si>
  <si>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</si>
  <si>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</si>
  <si>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</si>
  <si>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</si>
  <si>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</si>
  <si>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</si>
  <si>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</si>
  <si>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</si>
  <si>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</si>
  <si>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</si>
  <si>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</si>
  <si>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</si>
  <si>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</si>
  <si>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</si>
  <si>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</si>
  <si>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</si>
  <si>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</si>
  <si>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</si>
  <si>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</si>
  <si>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</si>
  <si>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</si>
  <si>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</si>
  <si>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</si>
  <si>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</si>
  <si>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</si>
  <si>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</si>
  <si>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</si>
  <si>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</si>
  <si>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</si>
  <si>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</si>
  <si>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</si>
  <si>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</si>
  <si>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</si>
  <si>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</si>
  <si>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</si>
  <si>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</si>
  <si>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</si>
  <si>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</si>
  <si>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</si>
  <si>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</si>
  <si>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</si>
  <si>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</si>
  <si>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</si>
  <si>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</si>
  <si>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</si>
  <si>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</si>
  <si>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</si>
  <si>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</si>
  <si>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</si>
  <si>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</si>
  <si>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</si>
  <si>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</si>
  <si>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</si>
  <si>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</si>
  <si>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</si>
  <si>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</si>
  <si>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</si>
  <si>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</si>
  <si>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</si>
  <si>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</si>
  <si>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</si>
  <si>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</si>
  <si>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</si>
  <si>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</si>
  <si>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</si>
  <si>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</si>
  <si>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</si>
  <si>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</si>
  <si>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</si>
  <si>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</si>
  <si>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</si>
  <si>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</si>
  <si>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</si>
  <si>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</si>
  <si>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</si>
  <si>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</si>
  <si>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</si>
  <si>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</si>
  <si>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</si>
  <si>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</si>
  <si>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</si>
  <si>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</si>
  <si>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</si>
  <si>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</si>
  <si>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</si>
  <si>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</si>
  <si>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</si>
  <si>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</si>
  <si>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</si>
  <si>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</si>
  <si>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</si>
  <si>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</si>
  <si>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</si>
  <si>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</si>
  <si>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</si>
  <si>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</si>
  <si>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</si>
  <si>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</si>
  <si>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</si>
  <si>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</si>
  <si>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</si>
  <si>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</si>
  <si>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</si>
  <si>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</si>
  <si>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</si>
  <si>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</si>
  <si>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</si>
  <si>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</si>
  <si>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</si>
  <si>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</si>
  <si>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</si>
  <si>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</si>
  <si>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</si>
  <si>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</si>
  <si>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</si>
  <si>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</si>
  <si>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</si>
  <si>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</si>
  <si>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</si>
  <si>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</si>
  <si>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</si>
  <si>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</si>
  <si>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</si>
  <si>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</si>
  <si>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</si>
  <si>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</si>
  <si>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</si>
  <si>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</si>
  <si>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</si>
  <si>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</si>
  <si>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</si>
  <si>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</si>
  <si>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</si>
  <si>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</si>
  <si>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</si>
  <si>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</si>
  <si>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</si>
  <si>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</si>
  <si>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</si>
  <si>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</si>
  <si>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</si>
  <si>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</si>
  <si>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</si>
  <si>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</si>
  <si>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</si>
  <si>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</si>
  <si>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</si>
  <si>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</si>
  <si>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</si>
  <si>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</si>
  <si>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</si>
  <si>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</si>
  <si>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</si>
  <si>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</si>
  <si>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</si>
  <si>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</si>
  <si>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</si>
  <si>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</si>
  <si>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</si>
  <si>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</si>
  <si>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</si>
  <si>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</si>
  <si>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</si>
  <si>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</si>
  <si>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</si>
  <si>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</si>
  <si>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</si>
  <si>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</si>
  <si>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</si>
  <si>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</si>
  <si>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</si>
  <si>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</si>
  <si>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</si>
  <si>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</si>
  <si>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</si>
  <si>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</si>
  <si>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</si>
  <si>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</si>
  <si>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</si>
  <si>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</si>
  <si>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</si>
  <si>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</si>
  <si>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</si>
  <si>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</si>
  <si>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</si>
  <si>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</si>
  <si>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</si>
  <si>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</si>
  <si>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</si>
  <si>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</si>
  <si>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</si>
  <si>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</si>
  <si>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</si>
  <si>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</si>
  <si>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</si>
  <si>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</si>
  <si>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</si>
  <si>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</si>
  <si>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</si>
  <si>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</si>
  <si>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</si>
  <si>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</si>
  <si>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</si>
  <si>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</si>
  <si>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</si>
  <si>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</si>
  <si>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</si>
  <si>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</si>
  <si>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</si>
  <si>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</si>
  <si>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</si>
  <si>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</si>
  <si>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</si>
  <si>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</si>
  <si>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</si>
  <si>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</si>
  <si>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</si>
  <si>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</si>
  <si>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</si>
  <si>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</si>
  <si>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</si>
  <si>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</si>
  <si>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</si>
  <si>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</si>
  <si>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</si>
  <si>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</si>
  <si>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</si>
  <si>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</si>
  <si>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</si>
  <si>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</si>
  <si>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</si>
  <si>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</si>
  <si>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</si>
  <si>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</si>
  <si>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</si>
  <si>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</si>
  <si>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</si>
  <si>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</si>
  <si>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</si>
  <si>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</si>
  <si>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</si>
  <si>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</si>
  <si>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</si>
  <si>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</si>
  <si>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</si>
  <si>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</si>
  <si>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</si>
  <si>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</si>
  <si>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</si>
  <si>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</si>
  <si>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</si>
  <si>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</si>
  <si>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</si>
  <si>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</si>
  <si>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</si>
  <si>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</si>
  <si>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</si>
  <si>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</si>
  <si>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</si>
  <si>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</si>
  <si>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</si>
  <si>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</si>
  <si>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</si>
  <si>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</si>
  <si>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</si>
  <si>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</si>
  <si>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</si>
  <si>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</si>
  <si>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</si>
  <si>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</si>
  <si>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</si>
  <si>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</si>
  <si>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</si>
  <si>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</si>
  <si>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</si>
  <si>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</si>
  <si>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</si>
  <si>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</si>
  <si>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</si>
  <si>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</si>
  <si>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</si>
  <si>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</si>
  <si>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</si>
  <si>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</si>
  <si>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</si>
  <si>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</si>
  <si>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</si>
  <si>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</si>
  <si>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</si>
  <si>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</si>
  <si>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</si>
  <si>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</si>
  <si>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</si>
  <si>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</si>
  <si>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</si>
  <si>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</si>
  <si>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</si>
  <si>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</si>
  <si>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</si>
  <si>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</si>
  <si>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</si>
  <si>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</si>
  <si>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</si>
  <si>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</si>
  <si>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</si>
  <si>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</si>
  <si>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</si>
  <si>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</si>
  <si>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</si>
  <si>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</si>
  <si>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</si>
  <si>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</si>
  <si>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</si>
  <si>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</si>
  <si>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</si>
  <si>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</si>
  <si>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</si>
  <si>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</si>
  <si>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</si>
  <si>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</si>
  <si>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</si>
  <si>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</si>
  <si>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</si>
  <si>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</si>
  <si>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</si>
  <si>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</si>
  <si>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</si>
  <si>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</si>
  <si>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</si>
  <si>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</si>
  <si>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</si>
  <si>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</si>
  <si>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</si>
  <si>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</si>
  <si>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</si>
  <si>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</si>
  <si>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</si>
  <si>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</si>
  <si>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</si>
  <si>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</si>
  <si>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</si>
  <si>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</si>
  <si>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</si>
  <si>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</si>
  <si>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</si>
  <si>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</si>
  <si>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</si>
  <si>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</si>
  <si>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</si>
  <si>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</si>
  <si>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</si>
  <si>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</si>
  <si>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</si>
  <si>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</si>
  <si>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</si>
  <si>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</si>
  <si>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</si>
  <si>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</si>
  <si>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</si>
  <si>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</si>
  <si>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</si>
  <si>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</si>
  <si>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</si>
  <si>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</si>
  <si>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</si>
  <si>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</si>
  <si>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</si>
  <si>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</si>
  <si>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</si>
  <si>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</si>
  <si>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</si>
  <si>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</si>
  <si>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</si>
  <si>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</si>
  <si>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</si>
  <si>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</si>
  <si>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</si>
  <si>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</si>
  <si>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</si>
  <si>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</si>
  <si>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</si>
  <si>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</si>
  <si>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</si>
  <si>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</si>
  <si>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</si>
  <si>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</si>
  <si>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</si>
  <si>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</si>
  <si>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</si>
  <si>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</si>
  <si>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</si>
  <si>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</si>
  <si>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</si>
  <si>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</si>
  <si>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</si>
  <si>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</si>
  <si>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</si>
  <si>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</si>
  <si>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</si>
  <si>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</si>
  <si>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</si>
  <si>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</si>
  <si>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</si>
  <si>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</si>
  <si>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</si>
  <si>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</si>
  <si>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</si>
  <si>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</si>
  <si>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</si>
  <si>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</si>
  <si>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</si>
  <si>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</si>
  <si>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</si>
  <si>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</si>
  <si>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</si>
  <si>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</si>
  <si>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</si>
  <si>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</si>
  <si>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</si>
  <si>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</si>
  <si>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</si>
  <si>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</si>
  <si>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</si>
  <si>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</si>
  <si>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</si>
  <si>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</si>
  <si>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</si>
  <si>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</si>
  <si>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</si>
  <si>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</si>
  <si>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</si>
  <si>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</si>
  <si>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</si>
  <si>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</si>
  <si>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</si>
  <si>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</si>
  <si>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</si>
  <si>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</si>
  <si>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</si>
  <si>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</si>
  <si>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</si>
  <si>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</si>
  <si>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</si>
  <si>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</si>
  <si>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</si>
  <si>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</si>
  <si>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</si>
  <si>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</si>
  <si>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</si>
  <si>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</si>
  <si>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</si>
  <si>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</si>
  <si>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</si>
  <si>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</si>
  <si>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</si>
  <si>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</si>
  <si>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</si>
  <si>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</si>
  <si>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</si>
  <si>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</si>
  <si>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</si>
  <si>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</si>
  <si>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</si>
  <si>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</si>
  <si>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</si>
  <si>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</si>
  <si>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</si>
  <si>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</si>
  <si>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</si>
  <si>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</si>
  <si>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</si>
  <si>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</si>
  <si>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</si>
  <si>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</si>
  <si>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</si>
  <si>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</si>
  <si>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</si>
  <si>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</si>
  <si>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</si>
  <si>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</si>
  <si>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</si>
  <si>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</si>
  <si>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</si>
  <si>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</si>
  <si>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</si>
  <si>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</si>
  <si>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</si>
  <si>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</si>
  <si>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</si>
  <si>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</si>
  <si>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</si>
  <si>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</si>
  <si>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</si>
  <si>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</si>
  <si>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</si>
  <si>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</si>
  <si>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</si>
  <si>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</si>
  <si>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</si>
  <si>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</si>
  <si>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</si>
  <si>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</si>
  <si>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</si>
  <si>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</si>
  <si>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</si>
  <si>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</si>
  <si>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</si>
  <si>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</si>
  <si>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</si>
  <si>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</si>
  <si>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</si>
  <si>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</si>
  <si>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</si>
  <si>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</si>
  <si>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</si>
  <si>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</si>
  <si>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</si>
  <si>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</si>
  <si>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</si>
  <si>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</si>
  <si>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</si>
  <si>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</si>
  <si>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</si>
  <si>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</si>
  <si>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</si>
  <si>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</si>
  <si>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</si>
  <si>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</si>
  <si>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</si>
  <si>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</si>
  <si>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</si>
  <si>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</si>
  <si>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</si>
  <si>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</si>
  <si>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</si>
  <si>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</si>
  <si>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</si>
  <si>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</si>
  <si>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</si>
  <si>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</si>
  <si>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</si>
  <si>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</si>
  <si>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</si>
  <si>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</si>
  <si>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</si>
  <si>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</si>
  <si>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</si>
  <si>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</si>
  <si>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</si>
  <si>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</si>
  <si>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</si>
  <si>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</si>
  <si>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</si>
  <si>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</si>
  <si>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</si>
  <si>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</si>
  <si>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</si>
  <si>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</si>
  <si>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</si>
  <si>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</si>
  <si>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</si>
  <si>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</si>
  <si>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</si>
  <si>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</si>
  <si>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</si>
  <si>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</si>
  <si>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</si>
  <si>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</si>
  <si>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</si>
  <si>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</si>
  <si>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</si>
  <si>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</si>
  <si>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</si>
  <si>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</si>
  <si>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</si>
  <si>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</si>
  <si>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</si>
  <si>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</si>
  <si>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</si>
  <si>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</si>
  <si>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</si>
  <si>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</si>
  <si>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</si>
  <si>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</si>
  <si>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</si>
  <si>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</si>
  <si>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</si>
  <si>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</si>
  <si>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</si>
  <si>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</si>
  <si>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</si>
  <si>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</si>
  <si>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</si>
  <si>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</si>
  <si>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</si>
  <si>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</si>
  <si>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</si>
  <si>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</si>
  <si>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</si>
  <si>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</si>
  <si>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</si>
  <si>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</si>
  <si>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</si>
  <si>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</si>
  <si>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</si>
  <si>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</si>
  <si>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</si>
  <si>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</si>
  <si>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</si>
  <si>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</si>
  <si>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</si>
  <si>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</si>
  <si>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</si>
  <si>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</si>
  <si>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</si>
  <si>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</si>
  <si>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</si>
  <si>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</si>
  <si>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</si>
  <si>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</si>
  <si>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</si>
  <si>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</si>
  <si>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</si>
  <si>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</si>
  <si>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</si>
  <si>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</si>
  <si>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</si>
  <si>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</si>
  <si>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</si>
  <si>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</si>
  <si>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</si>
  <si>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</si>
  <si>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</si>
  <si>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</si>
  <si>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</si>
  <si>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</si>
  <si>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</si>
  <si>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</si>
  <si>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</si>
  <si>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</si>
  <si>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</si>
  <si>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</si>
  <si>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</si>
  <si>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</si>
  <si>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</si>
  <si>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</si>
  <si>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</si>
  <si>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</si>
  <si>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</si>
  <si>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</si>
  <si>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</si>
  <si>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</si>
  <si>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</si>
  <si>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</si>
  <si>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</si>
  <si>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</si>
  <si>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</si>
  <si>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</si>
  <si>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</si>
  <si>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</si>
  <si>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</si>
  <si>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</si>
  <si>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</si>
  <si>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</si>
  <si>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</si>
  <si>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</si>
  <si>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</si>
  <si>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</si>
  <si>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</si>
  <si>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</si>
  <si>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</si>
  <si>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</si>
  <si>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</si>
  <si>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</si>
  <si>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</si>
  <si>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</si>
  <si>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</si>
  <si>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</si>
  <si>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</si>
  <si>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</si>
  <si>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</si>
  <si>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</si>
  <si>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</si>
  <si>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</si>
  <si>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</si>
  <si>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</si>
  <si>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</si>
  <si>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</si>
  <si>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</si>
  <si>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</si>
  <si>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</si>
  <si>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</si>
  <si>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</si>
  <si>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</si>
  <si>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</si>
  <si>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</si>
  <si>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</si>
  <si>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</si>
  <si>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</si>
  <si>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</si>
  <si>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</si>
  <si>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</si>
  <si>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</si>
  <si>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</si>
  <si>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</si>
  <si>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</si>
  <si>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</si>
  <si>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</si>
  <si>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</si>
  <si>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</si>
  <si>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</si>
  <si>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</si>
  <si>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</si>
  <si>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</si>
  <si>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</si>
  <si>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</si>
  <si>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</si>
  <si>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</si>
  <si>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</si>
  <si>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</si>
  <si>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</si>
  <si>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</si>
  <si>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</si>
  <si>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</si>
  <si>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</si>
  <si>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</si>
  <si>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</si>
  <si>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</si>
  <si>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</si>
  <si>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</si>
  <si>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</si>
  <si>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</si>
  <si>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</si>
  <si>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</si>
  <si>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</si>
  <si>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</si>
  <si>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</si>
  <si>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</si>
  <si>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</si>
  <si>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</si>
  <si>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</si>
  <si>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</si>
  <si>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</si>
  <si>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</si>
  <si>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</si>
  <si>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</si>
  <si>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</si>
  <si>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</si>
  <si>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</si>
  <si>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</si>
  <si>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</si>
  <si>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</si>
  <si>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</si>
  <si>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</si>
  <si>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</si>
  <si>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</si>
  <si>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</si>
  <si>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</si>
  <si>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</si>
  <si>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</si>
  <si>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</si>
  <si>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</si>
  <si>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</si>
  <si>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</si>
  <si>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</si>
  <si>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</si>
  <si>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</si>
  <si>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</si>
  <si>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</si>
  <si>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</si>
  <si>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</si>
  <si>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</si>
  <si>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</si>
  <si>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</si>
  <si>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</si>
  <si>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</si>
  <si>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</si>
  <si>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</si>
  <si>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</si>
  <si>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</si>
  <si>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</si>
  <si>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</si>
  <si>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</si>
  <si>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</si>
  <si>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</si>
  <si>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</si>
  <si>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</si>
  <si>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</si>
  <si>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</si>
  <si>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</si>
  <si>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</si>
  <si>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</si>
  <si>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</si>
  <si>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</si>
  <si>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</si>
  <si>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</si>
  <si>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</si>
  <si>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</si>
  <si>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</si>
  <si>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</si>
  <si>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</si>
  <si>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</si>
  <si>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</si>
  <si>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</si>
  <si>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</si>
  <si>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</si>
  <si>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</si>
  <si>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</si>
  <si>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</si>
  <si>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</si>
  <si>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</si>
  <si>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</si>
  <si>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</si>
  <si>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</si>
  <si>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</si>
  <si>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</si>
  <si>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</si>
  <si>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</si>
  <si>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</si>
  <si>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</si>
  <si>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</si>
  <si>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</si>
  <si>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</si>
  <si>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</si>
  <si>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</si>
  <si>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</si>
  <si>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</si>
  <si>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</si>
  <si>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</si>
  <si>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</si>
  <si>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</si>
  <si>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</si>
  <si>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</si>
  <si>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</si>
  <si>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</si>
  <si>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</si>
  <si>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</si>
  <si>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</si>
  <si>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</si>
  <si>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</si>
  <si>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</si>
  <si>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</si>
  <si>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</si>
  <si>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</si>
  <si>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</si>
  <si>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</si>
  <si>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</si>
  <si>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</si>
  <si>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</si>
  <si>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</si>
  <si>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</si>
  <si>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</si>
  <si>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</si>
  <si>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</si>
  <si>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</si>
  <si>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</si>
  <si>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</si>
  <si>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</si>
  <si>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</si>
  <si>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</si>
  <si>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</si>
  <si>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</si>
  <si>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</si>
  <si>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</si>
  <si>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</si>
  <si>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</si>
  <si>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</si>
  <si>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</si>
  <si>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</si>
  <si>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</si>
  <si>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</si>
  <si>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</si>
  <si>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</si>
  <si>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</si>
  <si>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</si>
  <si>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</si>
  <si>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</si>
  <si>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</si>
  <si>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</si>
  <si>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</si>
  <si>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</si>
  <si>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</si>
  <si>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</si>
  <si>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</si>
  <si>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</si>
  <si>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</si>
  <si>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</si>
  <si>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</si>
  <si>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</si>
  <si>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</si>
  <si>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</si>
  <si>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</si>
  <si>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</si>
  <si>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</si>
  <si>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</si>
  <si>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</si>
  <si>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</si>
  <si>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</si>
  <si>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</si>
  <si>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</si>
  <si>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</si>
  <si>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</si>
  <si>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</si>
  <si>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</si>
  <si>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</si>
  <si>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</si>
  <si>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</si>
  <si>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</si>
  <si>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</si>
  <si>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</si>
  <si>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</si>
  <si>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</si>
  <si>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</si>
  <si>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</si>
  <si>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</si>
  <si>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</si>
  <si>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</si>
  <si>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</si>
  <si>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</si>
  <si>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</si>
  <si>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</si>
  <si>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</si>
  <si>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</si>
  <si>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</si>
  <si>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</si>
  <si>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</si>
  <si>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</si>
  <si>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</si>
  <si>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</si>
  <si>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</si>
  <si>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</si>
  <si>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</si>
  <si>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</si>
  <si>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</si>
  <si>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</si>
  <si>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</si>
  <si>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</si>
  <si>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</si>
  <si>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</si>
  <si>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</si>
  <si>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</si>
  <si>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</si>
  <si>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</si>
  <si>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</si>
  <si>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</si>
  <si>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</si>
  <si>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</si>
  <si>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</si>
  <si>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</si>
  <si>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</si>
  <si>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</si>
  <si>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</si>
  <si>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</si>
  <si>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</si>
  <si>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</si>
  <si>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</si>
  <si>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</si>
  <si>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</si>
  <si>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</si>
  <si>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</si>
  <si>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</si>
  <si>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</si>
  <si>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</si>
  <si>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</si>
  <si>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</si>
  <si>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</si>
  <si>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</si>
  <si>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</si>
  <si>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</si>
  <si>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</si>
  <si>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</si>
  <si>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</si>
  <si>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</si>
  <si>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</si>
  <si>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</si>
  <si>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</si>
  <si>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</si>
  <si>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</si>
  <si>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</si>
  <si>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</si>
  <si>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</si>
  <si>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</si>
  <si>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</si>
  <si>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</si>
  <si>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</si>
  <si>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</si>
  <si>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</si>
  <si>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</si>
  <si>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</si>
  <si>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</si>
  <si>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</si>
  <si>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</si>
  <si>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</si>
  <si>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</si>
  <si>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</si>
  <si>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</si>
  <si>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</si>
  <si>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</si>
  <si>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</si>
  <si>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</si>
  <si>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</si>
  <si>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</si>
  <si>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</si>
  <si>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</si>
  <si>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</si>
  <si>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</si>
  <si>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</si>
  <si>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</si>
  <si>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</si>
  <si>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</si>
  <si>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</si>
  <si>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</si>
  <si>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</si>
  <si>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</si>
  <si>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</si>
  <si>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</si>
  <si>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</si>
  <si>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</si>
  <si>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</si>
  <si>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</si>
  <si>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</si>
  <si>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</si>
  <si>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</si>
  <si>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</si>
  <si>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</si>
  <si>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</si>
  <si>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</si>
  <si>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</si>
  <si>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</si>
  <si>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</si>
  <si>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</si>
  <si>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</si>
  <si>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</si>
  <si>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</si>
  <si>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</si>
  <si>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</si>
  <si>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</si>
  <si>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</si>
  <si>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</si>
  <si>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</si>
  <si>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</si>
  <si>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</si>
  <si>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</si>
  <si>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</si>
  <si>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</si>
  <si>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</si>
  <si>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</si>
  <si>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</si>
  <si>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</si>
  <si>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</si>
  <si>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</si>
  <si>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</si>
  <si>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</si>
  <si>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</si>
  <si>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</si>
  <si>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</si>
  <si>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</si>
  <si>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</si>
  <si>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</si>
  <si>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</si>
  <si>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</si>
  <si>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</si>
  <si>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</si>
  <si>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</si>
  <si>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</si>
  <si>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</si>
  <si>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</si>
  <si>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</si>
  <si>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</si>
  <si>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</si>
  <si>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</si>
  <si>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</si>
  <si>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</si>
  <si>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</si>
  <si>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</si>
  <si>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</si>
  <si>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</si>
  <si>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</si>
  <si>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</si>
  <si>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</si>
  <si>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</si>
  <si>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</si>
  <si>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</si>
  <si>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</si>
  <si>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</si>
  <si>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</si>
  <si>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</si>
  <si>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</si>
  <si>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</si>
  <si>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</si>
  <si>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</si>
  <si>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</si>
  <si>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</si>
  <si>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</si>
  <si>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</si>
  <si>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</si>
  <si>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</si>
  <si>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</si>
  <si>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</si>
  <si>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</si>
  <si>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</si>
  <si>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</si>
  <si>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</si>
  <si>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</si>
  <si>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</si>
  <si>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</si>
  <si>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</si>
  <si>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</si>
  <si>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</si>
  <si>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</si>
  <si>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</si>
  <si>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</si>
  <si>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</si>
  <si>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</si>
  <si>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</si>
  <si>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</si>
  <si>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</si>
  <si>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</si>
  <si>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</si>
  <si>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</si>
  <si>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</si>
  <si>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</si>
  <si>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</si>
  <si>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</si>
  <si>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</si>
  <si>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</si>
  <si>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</si>
  <si>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</si>
  <si>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</si>
  <si>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</si>
  <si>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</si>
  <si>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</si>
  <si>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</si>
  <si>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</si>
  <si>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</si>
  <si>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</si>
  <si>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</si>
  <si>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</si>
  <si>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</si>
  <si>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</si>
  <si>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</si>
  <si>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</si>
  <si>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</si>
  <si>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</si>
  <si>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</si>
  <si>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</si>
  <si>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</si>
  <si>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</si>
  <si>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</si>
  <si>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</si>
  <si>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</si>
  <si>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</si>
  <si>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</si>
  <si>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</si>
  <si>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</si>
  <si>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</si>
  <si>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</si>
  <si>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</si>
  <si>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</si>
  <si>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</si>
  <si>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</si>
  <si>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</si>
  <si>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</si>
  <si>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</si>
  <si>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</si>
  <si>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</si>
  <si>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</si>
  <si>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</si>
  <si>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</si>
  <si>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</si>
  <si>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</si>
  <si>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</si>
  <si>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</si>
  <si>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</si>
  <si>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</si>
  <si>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</si>
  <si>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</si>
  <si>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</si>
  <si>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</si>
  <si>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</si>
  <si>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</si>
  <si>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</si>
  <si>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</si>
  <si>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</si>
  <si>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</si>
  <si>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</si>
  <si>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</si>
  <si>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</si>
  <si>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</si>
  <si>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</si>
  <si>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</si>
  <si>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</si>
  <si>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</si>
  <si>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</si>
  <si>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</si>
  <si>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</si>
  <si>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</si>
  <si>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</si>
  <si>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</si>
  <si>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</si>
  <si>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</si>
  <si>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</si>
  <si>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</si>
  <si>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</si>
  <si>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</si>
  <si>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</si>
  <si>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</si>
  <si>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</si>
  <si>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</si>
  <si>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</si>
  <si>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</si>
  <si>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</si>
  <si>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</si>
  <si>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</si>
  <si>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</si>
  <si>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</si>
  <si>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</si>
  <si>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</si>
  <si>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</si>
  <si>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</si>
  <si>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</si>
  <si>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</si>
  <si>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</si>
  <si>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</si>
  <si>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</si>
  <si>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</si>
  <si>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</si>
  <si>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</si>
  <si>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</si>
  <si>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</si>
  <si>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</si>
  <si>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</si>
  <si>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</si>
  <si>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</si>
  <si>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</si>
  <si>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</si>
  <si>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</si>
  <si>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</si>
  <si>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</si>
  <si>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</si>
  <si>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</si>
  <si>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</si>
  <si>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</si>
  <si>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</si>
  <si>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</si>
  <si>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</si>
  <si>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</si>
  <si>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</si>
  <si>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</si>
  <si>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</si>
  <si>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</si>
  <si>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</si>
  <si>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</si>
  <si>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</si>
  <si>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</si>
  <si>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</si>
  <si>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</si>
  <si>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</si>
  <si>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</si>
  <si>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</si>
  <si>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</si>
  <si>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</si>
  <si>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</si>
  <si>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</si>
  <si>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</si>
  <si>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</si>
  <si>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</si>
  <si>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</si>
  <si>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</si>
  <si>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</si>
  <si>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</si>
  <si>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</si>
  <si>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</si>
  <si>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</si>
  <si>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</si>
  <si>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</si>
  <si>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</si>
  <si>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</si>
  <si>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</si>
  <si>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</si>
  <si>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</si>
  <si>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</si>
  <si>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</si>
  <si>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</si>
  <si>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</si>
  <si>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</si>
  <si>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</si>
  <si>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</si>
  <si>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</si>
  <si>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</si>
  <si>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</si>
  <si>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</si>
  <si>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</si>
  <si>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</si>
  <si>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</si>
  <si>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</si>
  <si>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</si>
  <si>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</si>
  <si>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</si>
  <si>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</si>
  <si>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</si>
  <si>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</si>
  <si>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</si>
  <si>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</si>
  <si>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</si>
  <si>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</si>
  <si>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</si>
  <si>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</si>
  <si>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</si>
  <si>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</si>
  <si>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</si>
  <si>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</si>
  <si>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</si>
  <si>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</si>
  <si>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</si>
  <si>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</si>
  <si>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</si>
  <si>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</si>
  <si>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</si>
  <si>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</si>
  <si>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</si>
  <si>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</si>
  <si>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</si>
  <si>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</si>
  <si>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</si>
  <si>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</si>
  <si>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</si>
  <si>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</si>
  <si>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</si>
  <si>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</si>
  <si>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</si>
  <si>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</si>
  <si>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</si>
  <si>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</si>
  <si>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</si>
  <si>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</si>
  <si>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</si>
  <si>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</si>
  <si>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</si>
  <si>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</si>
  <si>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</si>
  <si>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</si>
  <si>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</si>
  <si>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</si>
  <si>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</si>
  <si>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</si>
  <si>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</si>
  <si>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</si>
  <si>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</si>
  <si>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</si>
  <si>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</si>
  <si>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</si>
  <si>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</si>
  <si>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</si>
  <si>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</si>
  <si>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</si>
  <si>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</si>
  <si>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</si>
  <si>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</si>
  <si>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</si>
  <si>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</si>
  <si>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</si>
  <si>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</si>
  <si>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</si>
  <si>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</si>
  <si>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</si>
  <si>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</si>
  <si>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</si>
  <si>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</si>
  <si>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</si>
  <si>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</si>
  <si>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</si>
  <si>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</si>
  <si>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</si>
  <si>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</si>
  <si>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</si>
  <si>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</si>
  <si>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</si>
  <si>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</si>
  <si>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</si>
  <si>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</si>
  <si>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</si>
  <si>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</si>
  <si>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</si>
  <si>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</si>
  <si>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</si>
  <si>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</si>
  <si>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</si>
  <si>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</si>
  <si>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</si>
  <si>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</si>
  <si>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</si>
  <si>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</si>
  <si>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</si>
  <si>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</si>
  <si>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</si>
  <si>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</si>
  <si>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</si>
  <si>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</si>
  <si>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</si>
  <si>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</si>
  <si>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</si>
  <si>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</si>
  <si>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</si>
  <si>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</si>
  <si>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</si>
  <si>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</si>
  <si>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</si>
  <si>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</si>
  <si>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</si>
  <si>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</si>
  <si>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</si>
  <si>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</si>
  <si>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</si>
  <si>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</si>
  <si>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</si>
  <si>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</si>
  <si>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</si>
  <si>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</si>
  <si>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</si>
  <si>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</si>
  <si>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</si>
  <si>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</si>
  <si>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</si>
  <si>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</si>
  <si>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</si>
  <si>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</si>
  <si>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</si>
  <si>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</si>
  <si>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</si>
  <si>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</si>
  <si>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</si>
  <si>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</si>
  <si>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</si>
  <si>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</si>
  <si>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</si>
  <si>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</si>
  <si>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</si>
  <si>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</si>
  <si>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</si>
  <si>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</si>
  <si>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</si>
  <si>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</si>
  <si>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</si>
  <si>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</si>
  <si>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</si>
  <si>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</si>
  <si>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</si>
  <si>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</si>
  <si>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</si>
  <si>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</si>
  <si>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</si>
  <si>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</si>
  <si>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</si>
  <si>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</si>
  <si>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</si>
  <si>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</si>
  <si>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</si>
  <si>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</si>
  <si>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</si>
  <si>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</si>
  <si>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</si>
  <si>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</si>
  <si>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</si>
  <si>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</si>
  <si>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</si>
  <si>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</si>
  <si>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</si>
  <si>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</si>
  <si>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</si>
  <si>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</si>
  <si>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</si>
  <si>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</si>
  <si>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</si>
  <si>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</si>
  <si>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</si>
  <si>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</si>
  <si>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</si>
  <si>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</si>
  <si>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</si>
  <si>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</si>
  <si>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</si>
  <si>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</si>
  <si>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</si>
  <si>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</si>
  <si>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</si>
  <si>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</si>
  <si>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</si>
  <si>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</si>
  <si>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</si>
  <si>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</si>
  <si>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</si>
  <si>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</si>
  <si>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</si>
  <si>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</si>
  <si>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</si>
  <si>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</si>
  <si>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</si>
  <si>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</si>
  <si>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</si>
  <si>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</si>
  <si>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</si>
  <si>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</si>
  <si>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</si>
  <si>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</si>
  <si>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</si>
  <si>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</si>
  <si>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</si>
  <si>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</si>
  <si>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</si>
  <si>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</si>
  <si>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</si>
  <si>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</si>
  <si>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</si>
  <si>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</si>
  <si>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</si>
  <si>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</si>
  <si>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</si>
  <si>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</si>
  <si>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</si>
  <si>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</si>
  <si>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</si>
  <si>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</si>
  <si>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</si>
  <si>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</si>
  <si>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</si>
  <si>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</si>
  <si>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</si>
  <si>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</si>
  <si>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</si>
  <si>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</si>
  <si>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</si>
  <si>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</si>
  <si>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</si>
  <si>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</si>
  <si>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</si>
  <si>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</si>
  <si>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</si>
  <si>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</si>
  <si>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</si>
  <si>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</si>
  <si>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</si>
  <si>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</si>
  <si>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</si>
  <si>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</si>
  <si>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</si>
  <si>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</si>
  <si>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</si>
  <si>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</si>
  <si>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</si>
  <si>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</si>
  <si>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</si>
  <si>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</si>
  <si>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</si>
  <si>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</si>
  <si>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</si>
  <si>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</si>
  <si>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</si>
  <si>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</si>
  <si>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</si>
  <si>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</si>
  <si>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</si>
  <si>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</si>
  <si>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</si>
  <si>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</si>
  <si>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</si>
  <si>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</si>
  <si>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</si>
  <si>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</si>
  <si>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</si>
  <si>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</si>
  <si>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</si>
  <si>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</si>
  <si>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</si>
  <si>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</si>
  <si>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</si>
  <si>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</si>
  <si>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</si>
  <si>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</si>
  <si>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</si>
  <si>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</si>
  <si>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</si>
  <si>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</si>
  <si>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</si>
  <si>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</si>
  <si>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</si>
  <si>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</si>
  <si>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</si>
  <si>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</si>
  <si>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</si>
  <si>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</si>
  <si>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</si>
  <si>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</si>
  <si>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</si>
  <si>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</si>
  <si>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</si>
  <si>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</si>
  <si>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</si>
  <si>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</si>
  <si>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</si>
  <si>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</si>
  <si>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</si>
  <si>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</si>
  <si>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</si>
  <si>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</si>
  <si>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</si>
  <si>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</si>
  <si>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</si>
  <si>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</si>
  <si>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</si>
  <si>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</si>
  <si>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</si>
  <si>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</si>
  <si>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</si>
  <si>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</si>
  <si>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</si>
  <si>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</si>
  <si>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</si>
  <si>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</si>
  <si>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</si>
  <si>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</si>
  <si>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</si>
  <si>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</si>
  <si>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</si>
  <si>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</si>
  <si>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</si>
  <si>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</si>
  <si>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</si>
  <si>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</si>
  <si>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</si>
  <si>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</si>
  <si>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</si>
  <si>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</si>
  <si>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</si>
  <si>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</si>
  <si>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</si>
  <si>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</si>
  <si>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</si>
  <si>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</si>
  <si>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</si>
  <si>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</si>
  <si>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</si>
  <si>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</si>
  <si>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</si>
  <si>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</si>
  <si>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</si>
  <si>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</si>
  <si>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</si>
  <si>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</si>
  <si>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</si>
  <si>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</si>
  <si>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</si>
  <si>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</si>
  <si>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</si>
  <si>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</si>
  <si>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</si>
  <si>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</si>
  <si>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</si>
  <si>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</si>
  <si>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</si>
  <si>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</si>
  <si>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</si>
  <si>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</si>
  <si>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</si>
  <si>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</si>
  <si>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</si>
  <si>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</si>
  <si>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</si>
  <si>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</si>
  <si>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</si>
  <si>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</si>
  <si>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</si>
  <si>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</si>
  <si>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</si>
  <si>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</si>
  <si>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</si>
  <si>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</si>
  <si>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</si>
  <si>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</si>
  <si>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</si>
  <si>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</si>
  <si>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</si>
  <si>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</si>
  <si>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</si>
  <si>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</si>
  <si>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</si>
  <si>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</si>
  <si>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</si>
  <si>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</si>
  <si>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</si>
  <si>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</si>
  <si>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</si>
  <si>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</si>
  <si>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</si>
  <si>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</si>
  <si>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</si>
  <si>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</si>
  <si>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</si>
  <si>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</si>
  <si>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</si>
  <si>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</si>
  <si>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</si>
  <si>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</si>
  <si>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</si>
  <si>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</si>
  <si>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</si>
  <si>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</si>
  <si>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</si>
  <si>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</si>
  <si>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</si>
  <si>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</si>
  <si>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</si>
  <si>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</si>
  <si>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</si>
  <si>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</si>
  <si>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</si>
  <si>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</si>
  <si>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</si>
  <si>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</si>
  <si>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</si>
  <si>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</si>
  <si>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</si>
  <si>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</si>
  <si>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</si>
  <si>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</si>
  <si>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</si>
  <si>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</si>
  <si>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</si>
  <si>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</si>
  <si>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</si>
  <si>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</si>
  <si>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</si>
  <si>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</si>
  <si>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</si>
  <si>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</si>
  <si>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</si>
  <si>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</si>
  <si>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</si>
  <si>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</si>
  <si>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</si>
  <si>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</si>
  <si>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</si>
  <si>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</si>
  <si>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</si>
  <si>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</si>
  <si>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</si>
  <si>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</si>
  <si>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</si>
  <si>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</si>
  <si>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</si>
  <si>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</si>
  <si>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</si>
  <si>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</si>
  <si>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</si>
  <si>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</si>
  <si>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</si>
  <si>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</si>
  <si>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</si>
  <si>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</si>
  <si>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</si>
  <si>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</si>
  <si>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</si>
  <si>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</si>
  <si>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</si>
  <si>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</si>
  <si>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</si>
  <si>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</si>
  <si>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</si>
  <si>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</si>
  <si>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</si>
  <si>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</si>
  <si>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</si>
  <si>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</si>
  <si>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</si>
  <si>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</si>
  <si>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</si>
  <si>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</si>
  <si>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</si>
  <si>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</si>
  <si>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</si>
  <si>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</si>
  <si>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</si>
  <si>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</si>
  <si>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</si>
  <si>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</si>
  <si>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</si>
  <si>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</si>
  <si>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</si>
  <si>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</si>
  <si>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</si>
  <si>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</si>
  <si>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</si>
  <si>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</si>
  <si>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</si>
  <si>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</si>
  <si>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</si>
  <si>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</si>
  <si>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</si>
  <si>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</si>
  <si>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</si>
  <si>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</si>
  <si>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</si>
  <si>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</si>
  <si>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</si>
  <si>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</si>
  <si>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</si>
  <si>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</si>
  <si>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</si>
  <si>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</si>
  <si>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</si>
  <si>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</si>
  <si>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</si>
  <si>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</si>
  <si>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</si>
  <si>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</si>
  <si>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</si>
  <si>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</si>
  <si>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</si>
  <si>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</si>
  <si>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</si>
  <si>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</si>
  <si>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</si>
  <si>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</si>
  <si>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</si>
  <si>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</si>
  <si>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</si>
  <si>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</si>
  <si>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</si>
  <si>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</si>
  <si>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</si>
  <si>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</si>
  <si>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</si>
  <si>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</si>
  <si>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</si>
  <si>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</si>
  <si>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</si>
  <si>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</si>
  <si>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</si>
  <si>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</si>
  <si>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</si>
  <si>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</si>
  <si>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</si>
  <si>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</si>
  <si>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</si>
  <si>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</si>
  <si>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</si>
  <si>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</si>
  <si>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</si>
  <si>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</si>
  <si>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</si>
  <si>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</si>
  <si>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</si>
  <si>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</si>
  <si>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</si>
  <si>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</si>
  <si>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</si>
  <si>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</si>
  <si>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</si>
  <si>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</si>
  <si>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</si>
  <si>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</si>
  <si>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</si>
  <si>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</si>
  <si>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</si>
  <si>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</si>
  <si>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</si>
  <si>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</si>
  <si>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</si>
  <si>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</si>
  <si>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</si>
  <si>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</si>
  <si>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</si>
  <si>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</si>
  <si>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</si>
  <si>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</si>
  <si>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</si>
  <si>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</si>
  <si>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</si>
  <si>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</si>
  <si>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</si>
  <si>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</si>
  <si>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</si>
  <si>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</si>
  <si>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</si>
  <si>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</si>
  <si>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</si>
  <si>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</si>
  <si>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</si>
  <si>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</si>
  <si>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</si>
  <si>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</si>
  <si>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</si>
  <si>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</si>
  <si>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</si>
  <si>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</si>
  <si>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</si>
  <si>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</si>
  <si>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</si>
  <si>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</si>
  <si>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</si>
  <si>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</si>
  <si>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</si>
  <si>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</si>
  <si>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</si>
  <si>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</si>
  <si>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</si>
  <si>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</si>
  <si>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</si>
  <si>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</si>
  <si>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</si>
  <si>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</si>
  <si>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</si>
  <si>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</si>
  <si>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</si>
  <si>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</si>
  <si>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</si>
  <si>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</si>
  <si>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</si>
  <si>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</si>
  <si>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</si>
  <si>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</si>
  <si>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</si>
  <si>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</si>
  <si>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</si>
  <si>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</si>
  <si>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</si>
  <si>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</si>
  <si>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</si>
  <si>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</si>
  <si>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</si>
  <si>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</si>
  <si>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</si>
  <si>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</si>
  <si>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</si>
  <si>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</si>
  <si>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</si>
  <si>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</si>
  <si>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</si>
  <si>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</si>
  <si>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</si>
  <si>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</si>
  <si>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</si>
  <si>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</si>
  <si>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</si>
  <si>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</si>
  <si>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</si>
  <si>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</si>
  <si>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</si>
  <si>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</si>
  <si>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</si>
  <si>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</si>
  <si>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</si>
  <si>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</si>
  <si>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</si>
  <si>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</si>
  <si>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</si>
  <si>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</si>
  <si>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</si>
  <si>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</si>
  <si>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</si>
  <si>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</si>
  <si>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</si>
  <si>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</si>
  <si>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</si>
  <si>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</si>
  <si>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</si>
  <si>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</si>
  <si>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</si>
  <si>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</si>
  <si>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</si>
  <si>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</si>
  <si>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</si>
  <si>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</si>
  <si>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</si>
  <si>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</si>
  <si>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</si>
  <si>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</si>
  <si>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</si>
  <si>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</si>
  <si>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</si>
  <si>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</si>
  <si>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</si>
  <si>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</si>
  <si>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</si>
  <si>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</si>
  <si>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</si>
  <si>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</si>
  <si>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</si>
  <si>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</si>
  <si>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</si>
  <si>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</si>
  <si>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</si>
  <si>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</si>
  <si>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</si>
  <si>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</si>
  <si>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</si>
  <si>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</si>
  <si>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</si>
  <si>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</si>
  <si>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</si>
  <si>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</si>
  <si>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</si>
  <si>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</si>
  <si>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</si>
  <si>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</si>
  <si>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</si>
  <si>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</si>
  <si>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</si>
  <si>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</si>
  <si>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</si>
  <si>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</si>
  <si>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</si>
  <si>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</si>
  <si>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</si>
  <si>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</si>
  <si>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</si>
  <si>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</si>
  <si>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</si>
  <si>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</si>
  <si>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</si>
  <si>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</si>
  <si>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</si>
  <si>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</si>
  <si>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</si>
  <si>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</si>
  <si>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</si>
  <si>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</si>
  <si>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</si>
  <si>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</si>
  <si>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</si>
  <si>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</si>
  <si>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</si>
  <si>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</si>
  <si>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</si>
  <si>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</si>
  <si>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</si>
  <si>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</si>
  <si>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</si>
  <si>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</si>
  <si>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</si>
  <si>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</si>
  <si>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</si>
  <si>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</si>
  <si>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</si>
  <si>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</si>
  <si>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</si>
  <si>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</si>
  <si>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</si>
  <si>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</si>
  <si>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</si>
  <si>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</si>
  <si>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</si>
  <si>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</si>
  <si>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</si>
  <si>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</si>
  <si>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</si>
  <si>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</si>
  <si>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</si>
  <si>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</si>
  <si>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</si>
  <si>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</si>
  <si>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</si>
  <si>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</si>
  <si>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</si>
  <si>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</si>
  <si>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</si>
  <si>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</si>
  <si>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</si>
  <si>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</si>
  <si>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</si>
  <si>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</si>
  <si>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</si>
  <si>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</si>
  <si>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</si>
  <si>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</si>
  <si>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</si>
  <si>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</si>
  <si>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</si>
  <si>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</si>
  <si>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</si>
  <si>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</si>
  <si>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</si>
  <si>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</si>
  <si>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</si>
  <si>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</si>
  <si>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</si>
  <si>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</si>
  <si>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</si>
  <si>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</si>
  <si>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</si>
  <si>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</si>
  <si>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</si>
  <si>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</si>
  <si>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</si>
  <si>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</si>
  <si>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</si>
  <si>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</si>
  <si>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</si>
  <si>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</si>
  <si>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</si>
  <si>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</si>
  <si>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</si>
  <si>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</si>
  <si>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</si>
  <si>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</si>
  <si>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</si>
  <si>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</si>
  <si>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</si>
  <si>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</si>
  <si>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</si>
  <si>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</si>
  <si>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</si>
  <si>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</si>
  <si>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</si>
  <si>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</si>
  <si>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</si>
  <si>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</si>
  <si>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</si>
  <si>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</si>
  <si>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</si>
  <si>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</si>
  <si>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</si>
  <si>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</si>
  <si>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</si>
  <si>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</si>
  <si>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</si>
  <si>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</si>
  <si>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</si>
  <si>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</si>
  <si>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</si>
  <si>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</si>
  <si>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</si>
  <si>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</si>
  <si>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</si>
  <si>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</si>
  <si>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</si>
  <si>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</si>
  <si>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</si>
  <si>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</si>
  <si>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</si>
  <si>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</si>
  <si>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</si>
  <si>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</si>
  <si>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</si>
  <si>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</si>
  <si>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</si>
  <si>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</si>
  <si>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</si>
  <si>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</si>
  <si>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</si>
  <si>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</si>
  <si>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</si>
  <si>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</si>
  <si>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</si>
  <si>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</si>
  <si>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</si>
  <si>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</si>
  <si>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</si>
  <si>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</si>
  <si>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</si>
  <si>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</si>
  <si>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</si>
  <si>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</si>
  <si>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</si>
  <si>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</si>
  <si>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</si>
  <si>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</si>
  <si>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</si>
  <si>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</si>
  <si>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</si>
  <si>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</si>
  <si>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</si>
  <si>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</si>
  <si>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</si>
  <si>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</si>
  <si>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</si>
  <si>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</si>
  <si>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</si>
  <si>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</si>
  <si>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</si>
  <si>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</si>
  <si>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</si>
  <si>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</si>
  <si>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</si>
  <si>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</si>
  <si>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</si>
  <si>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</si>
  <si>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</si>
  <si>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</si>
  <si>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</si>
  <si>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</si>
  <si>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</si>
  <si>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</si>
  <si>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</si>
  <si>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</si>
  <si>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</si>
  <si>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</si>
  <si>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</si>
  <si>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</si>
  <si>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</si>
  <si>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</si>
  <si>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</si>
  <si>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</si>
  <si>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</si>
  <si>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</si>
  <si>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</si>
  <si>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</si>
  <si>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</si>
  <si>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</si>
  <si>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</si>
  <si>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</si>
  <si>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</si>
  <si>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</si>
  <si>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</si>
  <si>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</si>
  <si>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</si>
  <si>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</si>
  <si>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</si>
  <si>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</si>
  <si>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</si>
  <si>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</si>
  <si>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</si>
  <si>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</si>
  <si>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</si>
  <si>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</si>
  <si>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</si>
  <si>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</si>
  <si>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</si>
  <si>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</si>
  <si>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</si>
  <si>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</si>
  <si>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</si>
  <si>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</si>
  <si>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</si>
  <si>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</si>
  <si>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</si>
  <si>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</si>
  <si>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</si>
  <si>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</si>
  <si>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</si>
  <si>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</si>
  <si>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</si>
  <si>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</si>
  <si>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</si>
  <si>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</si>
  <si>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</si>
  <si>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</si>
  <si>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</si>
  <si>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</si>
  <si>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</si>
  <si>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</si>
  <si>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</si>
  <si>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</si>
  <si>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</si>
  <si>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</si>
  <si>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</si>
  <si>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</si>
  <si>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</si>
  <si>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</si>
  <si>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</si>
  <si>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</si>
  <si>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</si>
  <si>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</si>
  <si>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</si>
  <si>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</si>
  <si>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</si>
  <si>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</si>
  <si>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</si>
  <si>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</si>
  <si>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</si>
  <si>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</si>
  <si>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</si>
  <si>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</si>
  <si>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</si>
  <si>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</si>
  <si>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</si>
  <si>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</si>
  <si>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</si>
  <si>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</si>
  <si>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</si>
  <si>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</si>
  <si>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</si>
  <si>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</si>
  <si>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</si>
  <si>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</si>
  <si>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</si>
  <si>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</si>
  <si>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</si>
  <si>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</si>
  <si>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</si>
  <si>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</si>
  <si>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</si>
  <si>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</si>
  <si>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</si>
  <si>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</si>
  <si>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</si>
  <si>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</si>
  <si>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</si>
  <si>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</si>
  <si>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</si>
  <si>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</si>
  <si>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</si>
  <si>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</si>
  <si>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</si>
  <si>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</si>
  <si>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</si>
  <si>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</si>
  <si>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</si>
  <si>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</si>
  <si>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</si>
  <si>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</si>
  <si>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</si>
  <si>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</si>
  <si>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</si>
  <si>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</si>
  <si>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</si>
  <si>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</si>
  <si>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</si>
  <si>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</si>
  <si>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</si>
  <si>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</si>
  <si>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</si>
  <si>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</si>
  <si>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</si>
  <si>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</si>
  <si>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</si>
  <si>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</si>
  <si>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</si>
  <si>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</si>
  <si>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</si>
  <si>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</si>
  <si>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</si>
  <si>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</si>
  <si>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</si>
  <si>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</si>
  <si>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</si>
  <si>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</si>
  <si>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</si>
  <si>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</si>
  <si>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</si>
  <si>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</si>
  <si>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</si>
  <si>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</si>
  <si>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</si>
  <si>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</si>
  <si>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</si>
  <si>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</si>
  <si>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</si>
  <si>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</si>
  <si>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</si>
  <si>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</si>
  <si>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</si>
  <si>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</si>
  <si>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</si>
  <si>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</si>
  <si>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</si>
  <si>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</si>
  <si>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</si>
  <si>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</si>
  <si>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</si>
  <si>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</si>
  <si>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</si>
  <si>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</si>
  <si>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</si>
  <si>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</si>
  <si>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</si>
  <si>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</si>
  <si>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</si>
  <si>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</si>
  <si>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</si>
  <si>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</si>
  <si>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</si>
  <si>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</si>
  <si>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</si>
  <si>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</si>
  <si>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</si>
  <si>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</si>
  <si>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</si>
  <si>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</si>
  <si>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</si>
  <si>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</si>
  <si>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</si>
  <si>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</si>
  <si>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</si>
  <si>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</si>
  <si>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</si>
  <si>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</si>
  <si>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</si>
  <si>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</si>
  <si>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</si>
  <si>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</si>
  <si>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</si>
  <si>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</si>
  <si>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</si>
  <si>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</si>
  <si>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</si>
  <si>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</si>
  <si>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</si>
  <si>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</si>
  <si>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</si>
  <si>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</si>
  <si>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</si>
  <si>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</si>
  <si>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</si>
  <si>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</si>
  <si>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</si>
  <si>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</si>
  <si>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</si>
  <si>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</si>
  <si>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</si>
  <si>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</si>
  <si>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</si>
  <si>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</si>
  <si>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</si>
  <si>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</si>
  <si>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</si>
  <si>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</si>
  <si>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</si>
  <si>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</si>
  <si>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</si>
  <si>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</si>
  <si>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</si>
  <si>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</si>
  <si>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</si>
  <si>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</si>
  <si>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</si>
  <si>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</si>
  <si>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</si>
  <si>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</si>
  <si>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</si>
  <si>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</si>
  <si>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</si>
  <si>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</si>
  <si>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</si>
  <si>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</si>
  <si>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</si>
  <si>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</si>
  <si>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</si>
  <si>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</si>
  <si>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</si>
  <si>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</si>
  <si>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</si>
  <si>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</si>
  <si>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</si>
  <si>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</si>
  <si>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</si>
  <si>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</si>
  <si>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</si>
  <si>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</si>
  <si>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</si>
  <si>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</si>
  <si>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</si>
  <si>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</si>
  <si>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</si>
  <si>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</si>
  <si>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</si>
  <si>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</si>
  <si>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</si>
  <si>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</si>
  <si>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</si>
  <si>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</si>
  <si>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</si>
  <si>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</si>
  <si>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</si>
  <si>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</si>
  <si>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</si>
  <si>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</si>
  <si>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</si>
  <si>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</si>
  <si>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</si>
  <si>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</si>
  <si>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</si>
  <si>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</si>
  <si>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</si>
  <si>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</si>
  <si>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</si>
  <si>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</si>
  <si>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</si>
  <si>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</si>
  <si>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</si>
  <si>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</si>
  <si>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</si>
  <si>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</si>
  <si>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</si>
  <si>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</si>
  <si>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</si>
  <si>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</si>
  <si>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</si>
  <si>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</si>
  <si>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</si>
  <si>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</si>
  <si>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</si>
  <si>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</si>
  <si>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</si>
  <si>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</si>
  <si>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</si>
  <si>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</si>
  <si>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</si>
  <si>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</si>
  <si>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</si>
  <si>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</si>
  <si>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</si>
  <si>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</si>
  <si>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</si>
  <si>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</si>
  <si>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</si>
  <si>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</si>
  <si>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</si>
  <si>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</si>
  <si>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</si>
  <si>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</si>
  <si>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</si>
  <si>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</si>
  <si>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</si>
  <si>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</si>
  <si>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</si>
  <si>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</si>
  <si>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</si>
  <si>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</si>
  <si>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</si>
  <si>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</si>
  <si>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</si>
  <si>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</si>
  <si>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</si>
  <si>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</si>
  <si>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</si>
  <si>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</si>
  <si>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</si>
  <si>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</si>
  <si>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</si>
  <si>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</si>
  <si>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</si>
  <si>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</si>
  <si>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</si>
  <si>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</si>
  <si>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</si>
  <si>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</si>
  <si>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</si>
  <si>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</si>
  <si>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</si>
  <si>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</si>
  <si>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</si>
  <si>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</si>
  <si>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</si>
  <si>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</si>
  <si>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</si>
  <si>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</si>
  <si>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</si>
  <si>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</si>
  <si>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</si>
  <si>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</si>
  <si>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</si>
  <si>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</si>
  <si>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</si>
  <si>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</si>
  <si>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</si>
  <si>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</si>
  <si>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</si>
  <si>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</si>
  <si>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</si>
  <si>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</si>
  <si>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</si>
  <si>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</si>
  <si>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</si>
  <si>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</si>
  <si>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</si>
  <si>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</si>
  <si>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</si>
  <si>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</si>
  <si>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</si>
  <si>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</si>
  <si>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</si>
  <si>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</si>
  <si>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</si>
  <si>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</si>
  <si>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</si>
  <si>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</si>
  <si>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</si>
  <si>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</si>
  <si>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</si>
  <si>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</si>
  <si>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</si>
  <si>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</si>
  <si>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</si>
  <si>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</si>
  <si>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</si>
  <si>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</si>
  <si>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</si>
  <si>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</si>
  <si>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</si>
  <si>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</si>
  <si>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</si>
  <si>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</si>
  <si>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</si>
  <si>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</si>
  <si>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</si>
  <si>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</si>
  <si>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</si>
  <si>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</si>
  <si>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</si>
  <si>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</si>
  <si>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</si>
  <si>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</si>
  <si>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</si>
  <si>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</si>
  <si>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</si>
  <si>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</si>
  <si>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</si>
  <si>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</si>
  <si>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</si>
  <si>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</si>
  <si>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</si>
  <si>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</si>
  <si>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</si>
  <si>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</si>
  <si>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</si>
  <si>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</si>
  <si>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</si>
  <si>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</si>
  <si>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</si>
  <si>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</si>
  <si>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</si>
  <si>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</si>
  <si>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</si>
  <si>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</si>
  <si>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</si>
  <si>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</si>
  <si>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</si>
  <si>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</si>
  <si>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</si>
  <si>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</si>
  <si>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</si>
  <si>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</si>
  <si>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</si>
  <si>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</si>
  <si>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</si>
  <si>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</si>
  <si>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</si>
  <si>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</si>
  <si>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</si>
  <si>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</si>
  <si>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</si>
  <si>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</si>
  <si>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</si>
  <si>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</si>
  <si>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</si>
  <si>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</si>
  <si>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</si>
  <si>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</si>
  <si>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</si>
  <si>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</si>
  <si>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</si>
  <si>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</si>
  <si>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</si>
  <si>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</si>
  <si>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</si>
  <si>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</si>
  <si>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</si>
  <si>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</si>
  <si>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</si>
  <si>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</si>
  <si>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</si>
  <si>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</si>
  <si>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</si>
  <si>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</si>
  <si>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</si>
  <si>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</si>
  <si>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</si>
  <si>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</si>
  <si>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</si>
  <si>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</si>
  <si>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</si>
  <si>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</si>
  <si>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</si>
  <si>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</si>
  <si>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</si>
  <si>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</si>
  <si>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</si>
  <si>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</si>
  <si>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</si>
  <si>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</si>
  <si>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</si>
  <si>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</si>
  <si>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</si>
  <si>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</si>
  <si>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</si>
  <si>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</si>
  <si>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</si>
  <si>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</si>
  <si>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</si>
  <si>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</si>
  <si>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</si>
  <si>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</si>
  <si>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</si>
  <si>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</si>
  <si>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</si>
  <si>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</si>
  <si>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</si>
  <si>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</si>
  <si>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</si>
  <si>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</si>
  <si>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</si>
  <si>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</si>
  <si>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</si>
  <si>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</si>
  <si>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</si>
  <si>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</si>
  <si>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</si>
  <si>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</si>
  <si>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</si>
  <si>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</si>
  <si>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</si>
  <si>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</si>
  <si>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</si>
  <si>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</si>
  <si>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</si>
  <si>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</si>
  <si>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</si>
  <si>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</si>
  <si>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</si>
  <si>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</si>
  <si>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</si>
  <si>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</si>
  <si>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</si>
  <si>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</si>
  <si>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</si>
  <si>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</si>
  <si>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</si>
  <si>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</si>
  <si>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</si>
  <si>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</si>
  <si>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</si>
  <si>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</si>
  <si>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</si>
  <si>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</si>
  <si>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</si>
  <si>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</si>
  <si>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</si>
  <si>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</si>
  <si>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</si>
  <si>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</si>
  <si>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</si>
  <si>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</si>
  <si>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</si>
  <si>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</si>
  <si>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</si>
  <si>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</si>
  <si>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</si>
  <si>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</si>
  <si>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</si>
  <si>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</si>
  <si>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</si>
  <si>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</si>
  <si>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</si>
  <si>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</si>
  <si>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</si>
  <si>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</si>
  <si>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</si>
  <si>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</si>
  <si>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</si>
  <si>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</si>
  <si>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</si>
  <si>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</si>
  <si>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</si>
  <si>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</si>
  <si>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</si>
  <si>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</si>
  <si>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</si>
  <si>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</si>
  <si>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</si>
  <si>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</si>
  <si>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</si>
  <si>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</si>
  <si>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</si>
  <si>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</si>
  <si>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</si>
  <si>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</si>
  <si>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</si>
  <si>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</si>
  <si>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</si>
  <si>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</si>
  <si>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</si>
  <si>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</si>
  <si>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</si>
  <si>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</si>
  <si>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</si>
  <si>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</si>
  <si>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</si>
  <si>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</si>
  <si>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</si>
  <si>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</si>
  <si>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</si>
  <si>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</si>
  <si>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</si>
  <si>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</si>
  <si>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</si>
  <si>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</si>
  <si>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</si>
  <si>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</si>
  <si>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</si>
  <si>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</si>
  <si>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</si>
  <si>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</si>
  <si>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</si>
  <si>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</si>
  <si>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</si>
  <si>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</si>
  <si>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</si>
  <si>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</si>
  <si>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</si>
  <si>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</si>
  <si>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</si>
  <si>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</si>
  <si>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</si>
  <si>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</si>
  <si>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</si>
  <si>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</si>
  <si>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</si>
  <si>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</si>
  <si>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</si>
  <si>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</si>
  <si>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</si>
  <si>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</si>
  <si>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</si>
  <si>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</si>
  <si>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</si>
  <si>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</si>
  <si>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</si>
  <si>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</si>
  <si>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</si>
  <si>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</si>
  <si>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</si>
  <si>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</si>
  <si>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</si>
  <si>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</si>
  <si>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</si>
  <si>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</si>
  <si>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</si>
  <si>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</si>
  <si>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</si>
  <si>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</si>
  <si>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</si>
  <si>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</si>
  <si>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</si>
  <si>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</si>
  <si>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</si>
  <si>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</si>
  <si>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</si>
  <si>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</si>
  <si>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</si>
  <si>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</si>
  <si>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</si>
  <si>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</si>
  <si>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</si>
  <si>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</si>
  <si>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</si>
  <si>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</si>
  <si>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</si>
  <si>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</si>
  <si>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</si>
  <si>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</si>
  <si>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</si>
  <si>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</si>
  <si>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</si>
  <si>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</si>
  <si>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</si>
  <si>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</si>
  <si>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</si>
  <si>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</si>
  <si>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</si>
  <si>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</si>
  <si>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</si>
  <si>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</si>
  <si>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</si>
  <si>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</si>
  <si>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</si>
  <si>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</si>
  <si>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</si>
  <si>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</si>
  <si>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</si>
  <si>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</si>
  <si>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</si>
  <si>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</si>
  <si>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</si>
  <si>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</si>
  <si>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</si>
  <si>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</si>
  <si>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</si>
  <si>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</si>
  <si>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</si>
  <si>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</si>
  <si>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</si>
  <si>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</si>
  <si>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</si>
  <si>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</si>
  <si>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</si>
  <si>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</si>
  <si>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</si>
  <si>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</si>
  <si>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</si>
  <si>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</si>
  <si>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</si>
  <si>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</si>
  <si>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</si>
  <si>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</si>
  <si>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</si>
  <si>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</si>
  <si>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</si>
  <si>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</si>
  <si>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</si>
  <si>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</si>
  <si>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</si>
  <si>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</si>
  <si>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</si>
  <si>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</si>
  <si>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</si>
  <si>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</si>
  <si>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</si>
  <si>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</si>
  <si>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</si>
  <si>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</si>
  <si>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</si>
  <si>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</si>
  <si>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</si>
  <si>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</si>
  <si>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</si>
  <si>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</si>
  <si>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</si>
  <si>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</si>
  <si>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</si>
  <si>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</si>
  <si>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</si>
  <si>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</si>
  <si>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</si>
  <si>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</si>
  <si>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</si>
  <si>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</si>
  <si>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</si>
  <si>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</si>
  <si>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</si>
  <si>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</si>
  <si>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</si>
  <si>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</si>
  <si>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</si>
  <si>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</si>
  <si>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</si>
  <si>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</si>
  <si>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</si>
  <si>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</si>
  <si>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</si>
  <si>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</si>
  <si>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</si>
  <si>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</si>
  <si>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</si>
  <si>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</si>
  <si>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</si>
  <si>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</si>
  <si>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</si>
  <si>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</si>
  <si>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</si>
  <si>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</si>
  <si>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</si>
  <si>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</si>
  <si>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</si>
  <si>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</si>
  <si>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</si>
  <si>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</si>
  <si>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</si>
  <si>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</si>
  <si>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</si>
  <si>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</si>
  <si>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</si>
  <si>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</si>
  <si>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</si>
  <si>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</si>
  <si>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</si>
  <si>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</si>
  <si>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</si>
  <si>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</si>
  <si>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</si>
  <si>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</si>
  <si>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</si>
  <si>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</si>
  <si>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</si>
  <si>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</si>
  <si>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</si>
  <si>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</si>
  <si>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</si>
  <si>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</si>
  <si>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</si>
  <si>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</si>
  <si>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</si>
  <si>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</si>
  <si>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</si>
  <si>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</si>
  <si>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</si>
  <si>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</si>
  <si>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</si>
  <si>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</si>
  <si>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</si>
  <si>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</si>
  <si>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</si>
  <si>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</si>
  <si>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</si>
  <si>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</si>
  <si>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</si>
  <si>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</si>
  <si>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</si>
  <si>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</si>
  <si>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</si>
  <si>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</si>
  <si>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</si>
  <si>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</si>
  <si>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</si>
  <si>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</si>
  <si>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</si>
  <si>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</si>
  <si>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</si>
  <si>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</si>
  <si>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</si>
  <si>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</si>
  <si>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</si>
  <si>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</si>
  <si>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</si>
  <si>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</si>
  <si>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</si>
  <si>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</si>
  <si>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</si>
  <si>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</si>
  <si>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</si>
  <si>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</si>
  <si>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</si>
  <si>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</si>
  <si>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</si>
  <si>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</si>
  <si>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</si>
  <si>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</si>
  <si>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</si>
  <si>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</si>
  <si>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</si>
  <si>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</si>
  <si>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</si>
  <si>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</si>
  <si>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</si>
  <si>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</si>
  <si>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</si>
  <si>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</si>
  <si>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</si>
  <si>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</si>
  <si>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</si>
  <si>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</si>
  <si>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</si>
  <si>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</si>
  <si>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</si>
  <si>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</si>
  <si>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</si>
  <si>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</si>
  <si>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</si>
  <si>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</si>
  <si>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</si>
  <si>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</si>
  <si>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</si>
  <si>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</si>
  <si>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</si>
  <si>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</si>
  <si>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</si>
  <si>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</si>
  <si>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</si>
  <si>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</si>
  <si>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</si>
  <si>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</si>
  <si>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</si>
  <si>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</si>
  <si>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</si>
  <si>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</si>
  <si>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</si>
  <si>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</si>
  <si>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</si>
  <si>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</si>
  <si>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</si>
  <si>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</si>
  <si>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</si>
  <si>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</si>
  <si>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</si>
  <si>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</si>
  <si>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</si>
  <si>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</si>
  <si>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</si>
  <si>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</si>
  <si>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</si>
  <si>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</si>
  <si>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</si>
  <si>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</si>
  <si>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</si>
  <si>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</si>
  <si>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</si>
  <si>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</si>
  <si>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</si>
  <si>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</si>
  <si>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</si>
  <si>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</si>
  <si>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</si>
  <si>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</si>
  <si>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</si>
  <si>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</si>
  <si>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</si>
  <si>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</si>
  <si>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</si>
  <si>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</si>
  <si>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</si>
  <si>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</si>
  <si>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</si>
  <si>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</si>
  <si>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</si>
  <si>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</si>
  <si>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</si>
  <si>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</si>
  <si>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</si>
  <si>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</si>
  <si>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</si>
  <si>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</si>
  <si>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</si>
  <si>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</si>
  <si>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</si>
  <si>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</si>
  <si>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</si>
  <si>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</si>
  <si>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</si>
  <si>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</si>
  <si>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</si>
  <si>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</si>
  <si>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</si>
  <si>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</si>
  <si>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</si>
  <si>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</si>
  <si>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</si>
  <si>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</si>
  <si>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</si>
  <si>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</si>
  <si>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</si>
  <si>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</si>
  <si>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</si>
  <si>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</si>
  <si>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</si>
  <si>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</si>
  <si>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</si>
  <si>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</si>
  <si>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</si>
  <si>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</si>
  <si>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</si>
  <si>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</si>
  <si>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</si>
  <si>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</si>
  <si>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</si>
  <si>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</si>
  <si>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</si>
  <si>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</si>
  <si>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</si>
  <si>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</si>
  <si>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</si>
  <si>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</si>
  <si>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</si>
  <si>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</si>
  <si>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</si>
  <si>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</si>
  <si>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</si>
  <si>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</si>
  <si>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</si>
  <si>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</si>
  <si>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</si>
  <si>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</si>
  <si>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</si>
  <si>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</si>
  <si>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</si>
  <si>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</si>
  <si>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</si>
  <si>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</si>
  <si>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</si>
  <si>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</si>
  <si>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</si>
  <si>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</si>
  <si>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</si>
  <si>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</si>
  <si>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</si>
  <si>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</si>
  <si>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</si>
  <si>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</si>
  <si>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</si>
  <si>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</si>
  <si>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</si>
  <si>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</si>
  <si>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</si>
  <si>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</si>
  <si>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</si>
  <si>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</si>
  <si>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</si>
  <si>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</si>
  <si>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</si>
  <si>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</si>
  <si>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</si>
  <si>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</si>
  <si>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</si>
  <si>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</si>
  <si>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</si>
  <si>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</si>
  <si>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</si>
  <si>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</si>
  <si>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</si>
  <si>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</si>
  <si>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</si>
  <si>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</si>
  <si>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</si>
  <si>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</si>
  <si>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</si>
  <si>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</si>
  <si>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</si>
  <si>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</si>
  <si>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</si>
  <si>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</si>
  <si>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</si>
  <si>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</si>
  <si>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</si>
  <si>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</si>
  <si>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</si>
  <si>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</si>
  <si>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</si>
  <si>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</si>
  <si>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</si>
  <si>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</si>
  <si>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</si>
  <si>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</si>
  <si>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</si>
  <si>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</si>
  <si>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</si>
  <si>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</si>
  <si>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</si>
  <si>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</si>
  <si>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</si>
  <si>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</si>
  <si>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</si>
  <si>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</si>
  <si>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</si>
  <si>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</si>
  <si>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</si>
  <si>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</si>
  <si>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</si>
  <si>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</si>
  <si>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</si>
  <si>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</si>
  <si>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</si>
  <si>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</si>
  <si>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</si>
  <si>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</si>
  <si>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</si>
  <si>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</si>
  <si>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</si>
  <si>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</si>
  <si>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</si>
  <si>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</si>
  <si>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</si>
  <si>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</si>
  <si>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</si>
  <si>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</si>
  <si>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</si>
  <si>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</si>
  <si>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</si>
  <si>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</si>
  <si>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</si>
  <si>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</si>
  <si>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</si>
  <si>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</si>
  <si>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</si>
  <si>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</si>
  <si>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</si>
  <si>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</si>
  <si>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</si>
  <si>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</si>
  <si>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</si>
  <si>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</si>
  <si>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</si>
  <si>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</si>
  <si>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</si>
  <si>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</si>
  <si>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</si>
  <si>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</si>
  <si>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</si>
  <si>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</si>
  <si>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</si>
  <si>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</si>
  <si>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</si>
  <si>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</si>
  <si>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</si>
  <si>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</si>
  <si>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</si>
  <si>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</si>
  <si>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</si>
  <si>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</si>
  <si>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</si>
  <si>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</si>
  <si>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</si>
  <si>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</si>
  <si>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</si>
  <si>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</si>
  <si>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</si>
  <si>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</si>
  <si>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</si>
  <si>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</si>
  <si>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</si>
  <si>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</si>
  <si>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</si>
  <si>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</si>
  <si>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</si>
  <si>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</si>
  <si>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</si>
  <si>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</si>
  <si>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</si>
  <si>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</si>
  <si>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</si>
  <si>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</si>
  <si>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</si>
  <si>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</si>
  <si>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</si>
  <si>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</si>
  <si>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</si>
  <si>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</si>
  <si>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</si>
  <si>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</si>
  <si>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</si>
  <si>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</si>
  <si>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</si>
  <si>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</si>
  <si>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</si>
  <si>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</si>
  <si>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</si>
  <si>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</si>
  <si>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</si>
  <si>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</si>
  <si>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</si>
  <si>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</si>
  <si>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</si>
  <si>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</si>
  <si>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</si>
  <si>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</si>
  <si>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</si>
  <si>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</si>
  <si>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</si>
  <si>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</si>
  <si>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</si>
  <si>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</si>
  <si>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</si>
  <si>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</si>
  <si>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</si>
  <si>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</si>
  <si>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</si>
  <si>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</si>
  <si>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</si>
  <si>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</si>
  <si>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</si>
  <si>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</si>
  <si>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</si>
  <si>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</si>
  <si>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</si>
  <si>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</si>
  <si>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</si>
  <si>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</si>
  <si>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</si>
  <si>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</si>
  <si>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</si>
  <si>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</si>
  <si>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</si>
  <si>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</si>
  <si>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</si>
  <si>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</si>
  <si>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</si>
  <si>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</si>
  <si>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</si>
  <si>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</si>
  <si>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</si>
  <si>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</si>
  <si>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</si>
  <si>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</si>
  <si>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</si>
  <si>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</si>
  <si>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</si>
  <si>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</si>
  <si>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</si>
  <si>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</si>
  <si>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</si>
  <si>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</si>
  <si>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</si>
  <si>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</si>
  <si>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</si>
  <si>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</si>
  <si>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</si>
  <si>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</si>
  <si>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</si>
  <si>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</si>
  <si>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</si>
  <si>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</si>
  <si>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</si>
  <si>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</si>
  <si>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</si>
  <si>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</si>
  <si>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</si>
  <si>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</si>
  <si>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</si>
  <si>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</si>
  <si>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</si>
  <si>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</si>
  <si>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</si>
  <si>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</si>
  <si>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</si>
  <si>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</si>
  <si>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</si>
  <si>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</si>
  <si>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</si>
  <si>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</si>
  <si>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</si>
  <si>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</si>
  <si>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</si>
  <si>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</si>
  <si>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</si>
  <si>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</si>
  <si>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</si>
  <si>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</si>
  <si>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</si>
  <si>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</si>
  <si>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</si>
  <si>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</si>
  <si>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</si>
  <si>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</si>
  <si>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</si>
  <si>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</si>
  <si>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</si>
  <si>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</si>
  <si>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</si>
  <si>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</si>
  <si>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</si>
  <si>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</si>
  <si>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</si>
  <si>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</si>
  <si>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</si>
  <si>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</si>
  <si>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</si>
  <si>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</si>
  <si>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</si>
  <si>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</si>
  <si>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</si>
  <si>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</si>
  <si>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</si>
  <si>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</si>
  <si>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</si>
  <si>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</si>
  <si>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</si>
  <si>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</si>
  <si>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</si>
  <si>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</si>
  <si>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</si>
  <si>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</si>
  <si>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</si>
  <si>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</si>
  <si>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</si>
  <si>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</si>
  <si>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</si>
  <si>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</si>
  <si>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</si>
  <si>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</si>
  <si>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</si>
  <si>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</si>
  <si>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</si>
  <si>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</si>
  <si>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</si>
  <si>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</si>
  <si>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</si>
  <si>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</si>
  <si>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</si>
  <si>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</si>
  <si>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</si>
  <si>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</si>
  <si>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</si>
  <si>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</si>
  <si>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</si>
  <si>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</si>
  <si>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</si>
  <si>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</si>
  <si>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</si>
  <si>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</si>
  <si>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</si>
  <si>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</si>
  <si>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</si>
  <si>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</si>
  <si>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</si>
  <si>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</si>
  <si>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</si>
  <si>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</si>
  <si>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</si>
  <si>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</si>
  <si>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</si>
  <si>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</si>
  <si>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</si>
  <si>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</si>
  <si>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</si>
  <si>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</si>
  <si>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</si>
  <si>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</si>
  <si>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</si>
  <si>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</si>
  <si>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</si>
  <si>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</si>
  <si>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</si>
  <si>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</si>
  <si>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</si>
  <si>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</si>
  <si>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</si>
  <si>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</si>
  <si>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</si>
  <si>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</si>
  <si>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</si>
  <si>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</si>
  <si>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</si>
  <si>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</si>
  <si>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</si>
  <si>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</si>
  <si>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</si>
  <si>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</si>
  <si>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</si>
  <si>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</si>
  <si>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</si>
  <si>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</si>
  <si>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</si>
  <si>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</si>
  <si>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</si>
  <si>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</si>
  <si>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</si>
  <si>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</si>
  <si>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</si>
  <si>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</si>
  <si>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</si>
  <si>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</si>
  <si>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</si>
  <si>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</si>
  <si>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</si>
  <si>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</si>
  <si>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</si>
  <si>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</si>
  <si>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</si>
  <si>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</si>
  <si>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</si>
  <si>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</si>
  <si>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</si>
  <si>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</si>
  <si>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</si>
  <si>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</si>
  <si>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</si>
  <si>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</si>
  <si>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</si>
  <si>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</si>
  <si>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</si>
  <si>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</si>
  <si>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</si>
  <si>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</si>
  <si>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</si>
  <si>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</si>
  <si>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</si>
  <si>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</si>
  <si>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</si>
  <si>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</si>
  <si>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</si>
  <si>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</si>
  <si>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</si>
  <si>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</si>
  <si>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</si>
  <si>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</si>
  <si>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</si>
  <si>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</si>
  <si>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</si>
  <si>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</si>
  <si>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</si>
  <si>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</si>
  <si>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</si>
  <si>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</si>
  <si>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</si>
  <si>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</si>
  <si>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</si>
  <si>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</si>
  <si>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</si>
  <si>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</si>
  <si>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</si>
  <si>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</si>
  <si>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</si>
  <si>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</si>
  <si>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</si>
  <si>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</si>
  <si>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</si>
  <si>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</si>
  <si>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</si>
  <si>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</si>
  <si>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</si>
  <si>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</si>
  <si>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</si>
  <si>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</si>
  <si>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</si>
  <si>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</si>
  <si>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</si>
  <si>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</si>
  <si>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</si>
  <si>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</si>
  <si>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</si>
  <si>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</si>
  <si>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</si>
  <si>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</si>
  <si>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</si>
  <si>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</si>
  <si>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</si>
  <si>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</si>
  <si>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</si>
  <si>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</si>
  <si>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</si>
  <si>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</si>
  <si>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</si>
  <si>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</si>
  <si>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</si>
  <si>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</si>
  <si>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</si>
  <si>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</si>
  <si>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</si>
  <si>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</si>
  <si>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</si>
  <si>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</si>
  <si>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</si>
  <si>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</si>
  <si>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</si>
  <si>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</si>
  <si>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</si>
  <si>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</si>
  <si>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</si>
  <si>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</si>
  <si>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</si>
  <si>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</si>
  <si>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</si>
  <si>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</si>
  <si>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</si>
  <si>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</si>
  <si>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</si>
  <si>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</si>
  <si>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</si>
  <si>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</si>
  <si>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</si>
  <si>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</si>
  <si>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</si>
  <si>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</si>
  <si>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</si>
  <si>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</si>
  <si>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</si>
  <si>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</si>
  <si>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</si>
  <si>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</si>
  <si>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</si>
  <si>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</si>
  <si>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</si>
  <si>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</si>
  <si>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</si>
  <si>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</si>
  <si>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</si>
  <si>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</si>
  <si>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</si>
  <si>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</si>
  <si>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</si>
  <si>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</si>
  <si>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</si>
  <si>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</si>
  <si>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</si>
  <si>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</si>
  <si>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</si>
  <si>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</si>
  <si>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</si>
  <si>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</si>
  <si>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</si>
  <si>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</si>
  <si>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</si>
  <si>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</si>
  <si>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</si>
  <si>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</si>
  <si>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</si>
  <si>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</si>
  <si>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</si>
  <si>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</si>
  <si>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</si>
  <si>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</si>
  <si>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</si>
  <si>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</si>
  <si>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</si>
  <si>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</si>
  <si>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</si>
  <si>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</si>
  <si>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</si>
  <si>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</si>
  <si>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</si>
  <si>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</si>
  <si>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</si>
  <si>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</si>
  <si>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</si>
  <si>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</si>
  <si>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</si>
  <si>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</si>
  <si>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</si>
  <si>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</si>
  <si>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</si>
  <si>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</si>
  <si>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</si>
  <si>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</si>
  <si>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</si>
  <si>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</si>
  <si>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</si>
  <si>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</si>
  <si>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</si>
  <si>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</si>
  <si>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</si>
  <si>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</si>
  <si>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</si>
  <si>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</si>
  <si>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</si>
  <si>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</si>
  <si>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</si>
  <si>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</si>
  <si>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</si>
  <si>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</si>
  <si>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</si>
  <si>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</si>
  <si>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</si>
  <si>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</si>
  <si>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</si>
  <si>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</si>
  <si>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</si>
  <si>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</si>
  <si>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</si>
  <si>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</si>
  <si>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</si>
  <si>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</si>
  <si>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</si>
  <si>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</si>
  <si>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</si>
  <si>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</si>
  <si>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</si>
  <si>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</si>
  <si>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</si>
  <si>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</si>
  <si>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</si>
  <si>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</si>
  <si>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</si>
  <si>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</si>
  <si>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</si>
  <si>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</si>
  <si>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</si>
  <si>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</si>
  <si>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</si>
  <si>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</si>
  <si>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</si>
  <si>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</si>
  <si>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</si>
  <si>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</si>
  <si>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</si>
  <si>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</si>
  <si>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</si>
  <si>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</si>
  <si>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</si>
  <si>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</si>
  <si>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</si>
  <si>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</si>
  <si>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</si>
  <si>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</si>
  <si>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</si>
  <si>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</si>
  <si>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</si>
  <si>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</si>
  <si>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</si>
  <si>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</si>
  <si>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</si>
  <si>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</si>
  <si>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</si>
  <si>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</si>
  <si>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</si>
  <si>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</si>
  <si>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</si>
  <si>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</si>
  <si>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</si>
  <si>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</si>
  <si>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</si>
  <si>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</si>
  <si>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</si>
  <si>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</si>
  <si>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</si>
  <si>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</si>
  <si>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</si>
  <si>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</si>
  <si>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</si>
  <si>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</si>
  <si>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</si>
  <si>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</si>
  <si>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</si>
  <si>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</si>
  <si>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</si>
  <si>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</si>
  <si>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</si>
  <si>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</si>
  <si>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</si>
  <si>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</si>
  <si>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</si>
  <si>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</si>
  <si>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</si>
  <si>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</si>
  <si>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</si>
  <si>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</si>
  <si>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</si>
  <si>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</si>
  <si>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</si>
  <si>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</si>
  <si>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</si>
  <si>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</si>
  <si>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</si>
  <si>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</si>
  <si>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</si>
  <si>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</si>
  <si>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</si>
  <si>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</si>
  <si>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</si>
  <si>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</si>
  <si>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</si>
  <si>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</si>
  <si>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</si>
  <si>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</si>
  <si>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</si>
  <si>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</si>
  <si>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</si>
  <si>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</si>
  <si>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</si>
  <si>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</si>
  <si>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</si>
  <si>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</si>
  <si>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</si>
  <si>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</si>
  <si>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</si>
  <si>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</si>
  <si>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</si>
  <si>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</si>
  <si>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</si>
  <si>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</si>
  <si>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</si>
  <si>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</si>
  <si>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</si>
  <si>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</si>
  <si>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</si>
  <si>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</si>
  <si>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</si>
  <si>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</si>
  <si>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</si>
  <si>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</si>
  <si>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</si>
  <si>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</si>
  <si>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</si>
  <si>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</si>
  <si>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</si>
  <si>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</si>
  <si>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</si>
  <si>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</si>
  <si>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</si>
  <si>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</si>
  <si>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</si>
  <si>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</si>
  <si>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</si>
  <si>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</si>
  <si>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</si>
  <si>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</si>
  <si>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</si>
  <si>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</si>
  <si>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</si>
  <si>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</si>
  <si>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</si>
  <si>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</si>
  <si>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</si>
  <si>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</si>
  <si>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</si>
  <si>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</si>
  <si>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</si>
  <si>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</si>
  <si>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</si>
  <si>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</si>
  <si>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</si>
  <si>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</si>
  <si>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</si>
  <si>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</si>
  <si>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</si>
  <si>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</si>
  <si>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</si>
  <si>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</si>
  <si>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</si>
  <si>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</si>
  <si>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</si>
  <si>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</si>
  <si>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</si>
  <si>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</si>
  <si>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</si>
  <si>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</si>
  <si>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</si>
  <si>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</si>
  <si>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</si>
  <si>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</si>
  <si>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</si>
  <si>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</si>
  <si>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</si>
  <si>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</si>
  <si>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</si>
  <si>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</si>
  <si>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</si>
  <si>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</si>
  <si>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</si>
  <si>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</si>
  <si>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</si>
  <si>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</si>
  <si>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</si>
  <si>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</si>
  <si>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</si>
  <si>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</si>
  <si>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</si>
  <si>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</si>
  <si>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</si>
  <si>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</si>
  <si>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</si>
  <si>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</si>
  <si>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</si>
  <si>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</si>
  <si>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</si>
  <si>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</si>
  <si>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</si>
  <si>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</si>
  <si>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</si>
  <si>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</si>
  <si>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</si>
  <si>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</si>
  <si>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</si>
  <si>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</si>
  <si>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</si>
  <si>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</si>
  <si>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</si>
  <si>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</si>
  <si>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</si>
  <si>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</si>
  <si>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</si>
  <si>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</si>
  <si>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</si>
  <si>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</si>
  <si>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</si>
  <si>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</si>
  <si>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</si>
  <si>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</si>
  <si>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</si>
  <si>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</si>
  <si>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</si>
  <si>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</si>
  <si>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</si>
  <si>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</si>
  <si>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</si>
  <si>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</si>
  <si>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</si>
  <si>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</si>
  <si>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</si>
  <si>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</si>
  <si>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</si>
  <si>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</si>
  <si>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</si>
  <si>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</si>
  <si>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</si>
  <si>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</si>
  <si>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</si>
  <si>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</si>
  <si>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</si>
  <si>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</si>
  <si>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</si>
  <si>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</si>
  <si>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</si>
  <si>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</si>
  <si>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</si>
  <si>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</si>
  <si>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</si>
  <si>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</si>
  <si>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</si>
  <si>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</si>
  <si>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</si>
  <si>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</si>
  <si>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</si>
  <si>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</si>
  <si>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</si>
  <si>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</si>
  <si>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</si>
  <si>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</si>
  <si>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</si>
  <si>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</si>
  <si>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</si>
  <si>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</si>
  <si>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</si>
  <si>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</si>
  <si>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</si>
  <si>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</si>
  <si>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</si>
  <si>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</si>
  <si>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</si>
  <si>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</si>
  <si>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</si>
  <si>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</si>
  <si>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</si>
  <si>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</si>
  <si>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</si>
  <si>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</si>
  <si>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</si>
  <si>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</si>
  <si>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</si>
  <si>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</si>
  <si>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</si>
  <si>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</si>
  <si>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</si>
  <si>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</si>
  <si>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</si>
  <si>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</si>
  <si>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</si>
  <si>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</si>
  <si>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</si>
  <si>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</si>
  <si>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</si>
  <si>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</si>
  <si>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</si>
  <si>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</si>
  <si>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</si>
  <si>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</si>
  <si>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</si>
  <si>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</si>
  <si>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</si>
  <si>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</si>
  <si>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</si>
  <si>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</si>
  <si>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</si>
  <si>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</si>
  <si>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</si>
  <si>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</si>
  <si>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</si>
  <si>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</si>
  <si>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</si>
  <si>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</si>
  <si>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</si>
  <si>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</si>
  <si>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</si>
  <si>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</si>
  <si>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</si>
  <si>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</si>
  <si>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</si>
  <si>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</si>
  <si>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</si>
  <si>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</si>
  <si>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</si>
  <si>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</si>
  <si>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</si>
  <si>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</si>
  <si>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</si>
  <si>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</si>
  <si>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</si>
  <si>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</si>
  <si>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</si>
  <si>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</si>
  <si>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</si>
  <si>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</si>
  <si>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</si>
  <si>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</si>
  <si>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</si>
  <si>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</si>
  <si>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</si>
  <si>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</si>
  <si>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</si>
  <si>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</si>
  <si>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</si>
  <si>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</si>
  <si>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</si>
  <si>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</si>
  <si>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</si>
  <si>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</si>
  <si>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</si>
  <si>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</si>
  <si>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</si>
  <si>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</si>
  <si>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</si>
  <si>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</si>
  <si>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</si>
  <si>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</si>
  <si>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</si>
  <si>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</si>
  <si>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</si>
  <si>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</si>
  <si>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</si>
  <si>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</si>
  <si>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</si>
  <si>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</si>
  <si>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</si>
  <si>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</si>
  <si>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</si>
  <si>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</si>
  <si>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</si>
  <si>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</si>
  <si>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</si>
  <si>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</si>
  <si>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</si>
  <si>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</si>
  <si>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</si>
  <si>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</si>
  <si>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</si>
  <si>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</si>
  <si>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</si>
  <si>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</si>
  <si>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</si>
  <si>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</si>
  <si>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</si>
  <si>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</si>
  <si>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</si>
  <si>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</si>
  <si>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</si>
  <si>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</si>
  <si>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</si>
  <si>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</si>
  <si>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</si>
  <si>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</si>
  <si>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</si>
  <si>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</si>
  <si>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</si>
  <si>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</si>
  <si>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</si>
  <si>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</si>
  <si>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</si>
  <si>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</si>
  <si>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</si>
  <si>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</si>
  <si>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</si>
  <si>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</si>
  <si>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</si>
  <si>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</si>
  <si>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</si>
  <si>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</si>
  <si>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</si>
  <si>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</si>
  <si>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</si>
  <si>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</si>
  <si>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</si>
  <si>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</si>
  <si>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</si>
  <si>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</si>
  <si>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</si>
  <si>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</si>
  <si>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</si>
  <si>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</si>
  <si>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</si>
  <si>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</si>
  <si>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</si>
  <si>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</si>
  <si>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</si>
  <si>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</si>
  <si>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</si>
  <si>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</si>
  <si>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</si>
  <si>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</si>
  <si>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</si>
  <si>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</si>
  <si>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</si>
  <si>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</si>
  <si>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</si>
  <si>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</si>
  <si>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</si>
  <si>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</si>
  <si>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</si>
  <si>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</si>
  <si>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</si>
  <si>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</si>
  <si>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</si>
  <si>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</si>
  <si>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</si>
  <si>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</si>
  <si>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</si>
  <si>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</si>
  <si>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</si>
  <si>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</si>
  <si>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</si>
  <si>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</si>
  <si>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</si>
  <si>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</si>
  <si>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</si>
  <si>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</si>
  <si>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</si>
  <si>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</si>
  <si>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</si>
  <si>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</si>
  <si>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</si>
  <si>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</si>
  <si>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</si>
  <si>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</si>
  <si>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</si>
  <si>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</si>
  <si>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</si>
  <si>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</si>
  <si>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</si>
  <si>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</si>
  <si>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</si>
  <si>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</si>
  <si>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</si>
  <si>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</si>
  <si>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</si>
  <si>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</si>
  <si>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</si>
  <si>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</si>
  <si>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</si>
  <si>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</si>
  <si>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</si>
  <si>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</si>
  <si>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</si>
  <si>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</si>
  <si>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</si>
  <si>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</si>
  <si>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</si>
  <si>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</si>
  <si>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</si>
  <si>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</si>
  <si>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</si>
  <si>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</si>
  <si>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</si>
  <si>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</si>
  <si>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</si>
  <si>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</si>
  <si>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</si>
  <si>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</si>
  <si>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</si>
  <si>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</si>
  <si>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</si>
  <si>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</si>
  <si>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</si>
  <si>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</si>
  <si>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</si>
  <si>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</si>
  <si>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</si>
  <si>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</si>
  <si>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</si>
  <si>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</si>
  <si>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</si>
  <si>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</si>
  <si>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</si>
  <si>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</si>
  <si>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</si>
  <si>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</si>
  <si>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</si>
  <si>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</si>
  <si>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</si>
  <si>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</si>
  <si>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</si>
  <si>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</si>
  <si>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</si>
  <si>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</si>
  <si>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</si>
  <si>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</si>
  <si>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</si>
  <si>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</si>
  <si>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</si>
  <si>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</si>
  <si>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</si>
  <si>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</si>
  <si>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</si>
  <si>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</si>
  <si>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</si>
  <si>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</si>
  <si>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</si>
  <si>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</si>
  <si>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</si>
  <si>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</si>
  <si>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</si>
  <si>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</si>
  <si>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</si>
  <si>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</si>
  <si>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</si>
  <si>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</si>
  <si>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</si>
  <si>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</si>
  <si>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</si>
  <si>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</si>
  <si>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</si>
  <si>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</si>
  <si>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</si>
  <si>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</si>
  <si>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</si>
  <si>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</si>
  <si>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</si>
  <si>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</si>
  <si>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</si>
  <si>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</si>
  <si>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</si>
  <si>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</si>
  <si>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</si>
  <si>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</si>
  <si>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</si>
  <si>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</si>
  <si>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</si>
  <si>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</si>
  <si>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</si>
  <si>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</si>
  <si>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</si>
  <si>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</si>
  <si>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</si>
  <si>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</si>
  <si>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</si>
  <si>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</si>
  <si>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</si>
  <si>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</si>
  <si>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</si>
  <si>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</si>
  <si>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</si>
  <si>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</si>
  <si>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</si>
  <si>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</si>
  <si>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</si>
  <si>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</si>
  <si>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</si>
  <si>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</si>
  <si>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</si>
  <si>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</si>
  <si>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</si>
  <si>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</si>
  <si>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</si>
  <si>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</si>
  <si>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</si>
  <si>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</si>
  <si>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</si>
  <si>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</si>
  <si>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</si>
  <si>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</si>
  <si>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</si>
  <si>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</si>
  <si>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</si>
  <si>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</si>
  <si>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</si>
  <si>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</si>
  <si>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</si>
  <si>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</si>
  <si>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</si>
  <si>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</si>
  <si>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</si>
  <si>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</si>
  <si>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</si>
  <si>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</si>
  <si>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</si>
  <si>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</si>
  <si>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</si>
  <si>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</si>
  <si>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</si>
  <si>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</si>
  <si>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</si>
  <si>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</si>
  <si>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</si>
  <si>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</si>
  <si>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</si>
  <si>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</si>
  <si>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</si>
  <si>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</si>
  <si>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</si>
  <si>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</si>
  <si>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</si>
  <si>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</si>
  <si>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</si>
  <si>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</si>
  <si>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</si>
  <si>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</si>
  <si>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</si>
  <si>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</si>
  <si>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</si>
  <si>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</si>
  <si>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</si>
  <si>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</si>
  <si>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</si>
  <si>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</si>
  <si>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</si>
  <si>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</si>
  <si>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</si>
  <si>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</si>
  <si>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</si>
  <si>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</si>
  <si>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</si>
  <si>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</si>
  <si>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</si>
  <si>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</si>
  <si>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</si>
  <si>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</si>
  <si>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</si>
  <si>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</si>
  <si>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</si>
  <si>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</si>
  <si>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</si>
  <si>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</si>
  <si>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</si>
  <si>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</si>
  <si>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</si>
  <si>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</si>
  <si>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</si>
  <si>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</si>
  <si>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</si>
  <si>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</si>
  <si>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</si>
  <si>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</si>
  <si>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</si>
  <si>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</si>
  <si>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</si>
  <si>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</si>
  <si>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</si>
  <si>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</si>
  <si>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</si>
  <si>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</si>
  <si>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</si>
  <si>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</si>
  <si>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</si>
  <si>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</si>
  <si>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</si>
  <si>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</si>
  <si>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</si>
  <si>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</si>
  <si>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</si>
  <si>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</si>
  <si>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</si>
  <si>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</si>
  <si>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</si>
  <si>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</si>
  <si>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</si>
  <si>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</si>
  <si>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</si>
  <si>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</si>
  <si>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</si>
  <si>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</si>
  <si>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</si>
  <si>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</si>
  <si>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</si>
  <si>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</si>
  <si>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</si>
  <si>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</si>
  <si>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</si>
  <si>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</si>
  <si>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</si>
  <si>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</si>
  <si>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</si>
  <si>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</si>
  <si>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</si>
  <si>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</si>
  <si>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</si>
  <si>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</si>
  <si>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</si>
  <si>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</si>
  <si>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</si>
  <si>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</si>
  <si>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</si>
  <si>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</si>
  <si>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</si>
  <si>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</si>
  <si>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</si>
  <si>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</si>
  <si>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</si>
  <si>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</si>
  <si>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</si>
  <si>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</si>
  <si>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</si>
  <si>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</si>
  <si>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</si>
  <si>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</si>
  <si>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</si>
  <si>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</si>
  <si>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</si>
  <si>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</si>
  <si>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</si>
  <si>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</si>
  <si>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</si>
  <si>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</si>
  <si>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</si>
  <si>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</si>
  <si>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</si>
  <si>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</si>
  <si>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</si>
  <si>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</si>
  <si>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</si>
  <si>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</si>
  <si>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</si>
  <si>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</si>
  <si>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</si>
  <si>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</si>
  <si>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</si>
  <si>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</si>
  <si>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</si>
  <si>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</si>
  <si>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</si>
  <si>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</si>
  <si>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</si>
  <si>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</si>
  <si>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</si>
  <si>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</si>
  <si>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</si>
  <si>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</si>
  <si>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</si>
  <si>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</si>
  <si>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</si>
  <si>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</si>
  <si>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</si>
  <si>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</si>
  <si>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</si>
  <si>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</si>
  <si>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</si>
  <si>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</si>
  <si>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</si>
  <si>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</si>
  <si>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</si>
  <si>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</si>
  <si>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</si>
  <si>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</si>
  <si>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</si>
  <si>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</si>
  <si>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</si>
  <si>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</si>
  <si>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</si>
  <si>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</si>
  <si>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</si>
  <si>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</si>
  <si>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</si>
  <si>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</si>
  <si>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</si>
  <si>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</si>
  <si>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</si>
  <si>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</si>
  <si>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</si>
  <si>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</si>
  <si>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</si>
  <si>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</si>
  <si>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</si>
  <si>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</si>
  <si>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</si>
  <si>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</si>
  <si>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</si>
  <si>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</si>
  <si>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</si>
  <si>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</si>
  <si>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</si>
  <si>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</si>
  <si>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</si>
  <si>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</si>
  <si>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</si>
  <si>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</si>
  <si>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</si>
  <si>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</si>
  <si>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</si>
  <si>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</si>
  <si>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</si>
  <si>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</si>
  <si>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</si>
  <si>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</si>
  <si>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</si>
  <si>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</si>
  <si>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</si>
  <si>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</si>
  <si>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</si>
  <si>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</si>
  <si>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</si>
  <si>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</si>
  <si>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</si>
  <si>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</si>
  <si>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</si>
  <si>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</si>
  <si>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</si>
  <si>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</si>
  <si>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</si>
  <si>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</si>
  <si>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</si>
  <si>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</si>
  <si>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</si>
  <si>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</si>
  <si>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</si>
  <si>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</si>
  <si>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</si>
  <si>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</si>
  <si>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</si>
  <si>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</si>
  <si>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</si>
  <si>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</si>
  <si>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</si>
  <si>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</si>
  <si>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</si>
  <si>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</si>
  <si>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</si>
  <si>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</si>
  <si>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</si>
  <si>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</si>
  <si>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</si>
  <si>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</si>
  <si>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</si>
  <si>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</si>
  <si>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</si>
  <si>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</si>
  <si>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</si>
  <si>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</si>
  <si>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</si>
  <si>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</si>
  <si>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</si>
  <si>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</si>
  <si>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</si>
  <si>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</si>
  <si>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</si>
  <si>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</si>
  <si>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</si>
  <si>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</si>
  <si>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</si>
  <si>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</si>
  <si>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</si>
  <si>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</si>
  <si>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</si>
  <si>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</si>
  <si>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</si>
  <si>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</si>
  <si>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</si>
  <si>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</si>
  <si>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</si>
  <si>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</si>
  <si>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</si>
  <si>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</si>
  <si>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</si>
  <si>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</si>
  <si>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</si>
  <si>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</si>
  <si>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</si>
  <si>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</si>
  <si>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</si>
  <si>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</si>
  <si>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</si>
  <si>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</si>
  <si>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</si>
  <si>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</si>
  <si>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</si>
  <si>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</si>
  <si>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</si>
  <si>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</si>
  <si>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</si>
  <si>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</si>
  <si>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</si>
  <si>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</si>
  <si>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</si>
  <si>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</si>
  <si>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</si>
  <si>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</si>
  <si>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</si>
  <si>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</si>
  <si>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</si>
  <si>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</si>
  <si>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</si>
  <si>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</si>
  <si>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</si>
  <si>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</si>
  <si>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</si>
  <si>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</si>
  <si>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</si>
  <si>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</si>
  <si>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</si>
  <si>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</si>
  <si>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</si>
  <si>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</si>
  <si>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</si>
  <si>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</si>
  <si>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</si>
  <si>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</si>
  <si>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</si>
  <si>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</si>
  <si>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</si>
  <si>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</si>
  <si>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</si>
  <si>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</si>
  <si>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</si>
  <si>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</si>
  <si>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</si>
  <si>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</si>
  <si>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</si>
  <si>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</si>
  <si>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</si>
  <si>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</si>
  <si>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</si>
  <si>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</si>
  <si>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</si>
  <si>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</si>
  <si>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</si>
  <si>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</si>
  <si>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</si>
  <si>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</si>
  <si>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</si>
  <si>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</si>
  <si>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</si>
  <si>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</si>
  <si>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</si>
  <si>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</si>
  <si>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</si>
  <si>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</si>
  <si>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</si>
  <si>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</si>
  <si>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</si>
  <si>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</si>
  <si>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</si>
  <si>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</si>
  <si>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</si>
  <si>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</si>
  <si>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</si>
  <si>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</si>
  <si>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</si>
  <si>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</si>
  <si>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</si>
  <si>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</si>
  <si>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</si>
  <si>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</si>
  <si>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</si>
  <si>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</si>
  <si>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</si>
  <si>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</si>
  <si>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</si>
  <si>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</si>
  <si>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</si>
  <si>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</si>
  <si>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</si>
  <si>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</si>
  <si>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</si>
  <si>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</si>
  <si>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</si>
  <si>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</si>
  <si>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</si>
  <si>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</si>
  <si>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</si>
  <si>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</si>
  <si>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</si>
  <si>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</si>
  <si>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</si>
  <si>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</si>
  <si>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</si>
  <si>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</si>
  <si>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</si>
  <si>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</si>
  <si>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</si>
  <si>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</si>
  <si>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</si>
  <si>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</si>
  <si>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</si>
  <si>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</si>
  <si>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</si>
  <si>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</si>
  <si>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</si>
  <si>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</si>
  <si>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</si>
  <si>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</si>
  <si>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</si>
  <si>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</si>
  <si>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</si>
  <si>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</si>
  <si>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</si>
  <si>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</si>
  <si>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</si>
  <si>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</si>
  <si>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</si>
  <si>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</si>
  <si>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</si>
  <si>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</si>
  <si>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</si>
  <si>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</si>
  <si>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</si>
  <si>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</si>
  <si>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</si>
  <si>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</si>
  <si>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</si>
  <si>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</si>
  <si>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</si>
  <si>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</si>
  <si>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</si>
  <si>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</si>
  <si>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</si>
  <si>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</si>
  <si>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</si>
  <si>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</si>
  <si>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</si>
  <si>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</si>
  <si>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</si>
  <si>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</si>
  <si>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</si>
  <si>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</si>
  <si>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</si>
  <si>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</si>
  <si>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</si>
  <si>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</si>
  <si>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</si>
  <si>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</si>
  <si>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</si>
  <si>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</si>
  <si>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</si>
  <si>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</si>
  <si>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</si>
  <si>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</si>
  <si>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</si>
  <si>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</si>
  <si>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</si>
  <si>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</si>
  <si>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</si>
  <si>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</si>
  <si>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</si>
  <si>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</si>
  <si>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</si>
  <si>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</si>
  <si>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</si>
  <si>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</si>
  <si>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</si>
  <si>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</si>
  <si>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</si>
  <si>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</si>
  <si>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</si>
  <si>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</si>
  <si>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</si>
  <si>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</si>
  <si>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</si>
  <si>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</si>
  <si>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</si>
  <si>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</si>
  <si>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</si>
  <si>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</si>
  <si>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</si>
  <si>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</si>
  <si>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</si>
  <si>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</si>
  <si>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</si>
  <si>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</si>
  <si>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</si>
  <si>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</si>
  <si>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</si>
  <si>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</si>
  <si>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</si>
  <si>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</si>
  <si>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</si>
  <si>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</si>
  <si>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</si>
  <si>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</si>
  <si>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</si>
  <si>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</si>
  <si>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</si>
  <si>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</si>
  <si>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</si>
  <si>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</si>
  <si>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</si>
  <si>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</si>
  <si>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</si>
  <si>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</si>
  <si>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</si>
  <si>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</si>
  <si>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</si>
  <si>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</si>
  <si>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</si>
  <si>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</si>
  <si>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</si>
  <si>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</si>
  <si>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</si>
  <si>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</si>
  <si>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</si>
  <si>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</si>
  <si>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</si>
  <si>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</si>
  <si>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</si>
  <si>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</si>
  <si>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</si>
  <si>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</si>
  <si>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</si>
  <si>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</si>
  <si>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</si>
  <si>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</si>
  <si>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</si>
  <si>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</si>
  <si>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</si>
  <si>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</si>
  <si>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</si>
  <si>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</si>
  <si>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</si>
  <si>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</si>
  <si>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</si>
  <si>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</si>
  <si>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</si>
  <si>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</si>
  <si>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</si>
  <si>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</si>
  <si>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</si>
  <si>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</si>
  <si>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</si>
  <si>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</si>
  <si>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</si>
  <si>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</si>
  <si>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</si>
  <si>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</si>
  <si>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</si>
  <si>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</si>
  <si>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</si>
  <si>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</si>
  <si>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</si>
  <si>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</si>
  <si>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</si>
  <si>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</si>
  <si>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</si>
  <si>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</si>
  <si>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</si>
  <si>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</si>
  <si>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</si>
  <si>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</si>
  <si>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</si>
  <si>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</si>
  <si>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</si>
  <si>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</si>
  <si>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</si>
  <si>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</si>
  <si>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</si>
  <si>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</si>
  <si>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</si>
  <si>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</si>
  <si>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</si>
  <si>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</si>
  <si>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</si>
  <si>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</si>
  <si>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</si>
  <si>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</si>
  <si>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</si>
  <si>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</si>
  <si>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</si>
  <si>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</si>
  <si>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</si>
  <si>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</si>
  <si>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</si>
  <si>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</si>
  <si>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</si>
  <si>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</si>
  <si>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</si>
  <si>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</si>
  <si>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</si>
  <si>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</si>
  <si>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</si>
  <si>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</si>
  <si>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</si>
  <si>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</si>
  <si>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</si>
  <si>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</si>
  <si>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</si>
  <si>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</si>
  <si>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</si>
  <si>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</si>
  <si>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</si>
  <si>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</si>
  <si>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</si>
  <si>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</si>
  <si>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</si>
  <si>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</si>
  <si>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</si>
  <si>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</si>
  <si>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</si>
  <si>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</si>
  <si>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</si>
  <si>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</si>
  <si>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</si>
  <si>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</si>
  <si>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</si>
  <si>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</si>
  <si>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</si>
  <si>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</si>
  <si>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</si>
  <si>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</si>
  <si>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</si>
  <si>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</si>
  <si>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</si>
  <si>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</si>
  <si>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</si>
  <si>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</si>
  <si>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</si>
  <si>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</si>
  <si>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</si>
  <si>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</si>
  <si>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</si>
  <si>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</si>
  <si>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</si>
  <si>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</si>
  <si>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</si>
  <si>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</si>
  <si>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</si>
  <si>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</si>
  <si>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</si>
  <si>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</si>
  <si>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</si>
  <si>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</si>
  <si>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</si>
  <si>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</si>
  <si>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</si>
  <si>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</si>
  <si>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</si>
  <si>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</si>
  <si>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</si>
  <si>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</si>
  <si>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</si>
  <si>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</si>
  <si>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</si>
  <si>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</si>
  <si>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</si>
  <si>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</si>
  <si>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</si>
  <si>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</si>
  <si>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</si>
  <si>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</si>
  <si>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</si>
  <si>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</si>
  <si>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</si>
  <si>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</si>
  <si>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</si>
  <si>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</si>
  <si>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</si>
  <si>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</si>
  <si>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</si>
  <si>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</si>
  <si>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</si>
  <si>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</si>
  <si>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</si>
  <si>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</si>
  <si>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</si>
  <si>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</si>
  <si>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</si>
  <si>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</si>
  <si>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</si>
  <si>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</si>
  <si>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</si>
  <si>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</si>
  <si>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</si>
  <si>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</si>
  <si>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</si>
  <si>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</si>
  <si>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</si>
  <si>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</si>
  <si>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</si>
  <si>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</si>
  <si>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</si>
  <si>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</si>
  <si>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</si>
  <si>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</si>
  <si>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</si>
  <si>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</si>
  <si>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</si>
  <si>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</si>
  <si>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</si>
  <si>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</si>
  <si>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</si>
  <si>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</si>
  <si>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</si>
  <si>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</si>
  <si>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</si>
  <si>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</si>
  <si>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</si>
  <si>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</si>
  <si>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</si>
  <si>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</si>
  <si>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</si>
  <si>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</si>
  <si>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</si>
  <si>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</si>
  <si>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</si>
  <si>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</si>
  <si>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</si>
  <si>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</si>
  <si>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</si>
  <si>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</si>
  <si>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</si>
  <si>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</si>
  <si>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</si>
  <si>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</si>
  <si>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</si>
  <si>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</si>
  <si>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</si>
  <si>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</si>
  <si>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</si>
  <si>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</si>
  <si>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</si>
  <si>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</si>
  <si>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</si>
  <si>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</si>
  <si>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</si>
  <si>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</si>
  <si>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</si>
  <si>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</si>
  <si>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</si>
  <si>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</si>
  <si>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</si>
  <si>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</si>
  <si>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</si>
  <si>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</si>
  <si>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</si>
  <si>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</si>
  <si>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</si>
  <si>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</si>
  <si>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</si>
  <si>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</si>
  <si>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</si>
  <si>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</si>
  <si>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</si>
  <si>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</si>
  <si>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</si>
  <si>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</si>
  <si>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</si>
  <si>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</si>
  <si>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</si>
  <si>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</si>
  <si>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</si>
  <si>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</si>
  <si>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</si>
  <si>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</si>
  <si>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</si>
  <si>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</si>
  <si>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</si>
  <si>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</si>
  <si>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</si>
  <si>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</si>
  <si>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</si>
  <si>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</si>
  <si>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</si>
  <si>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</si>
  <si>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</si>
  <si>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</si>
  <si>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</si>
  <si>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</si>
  <si>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</si>
  <si>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</si>
  <si>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</si>
  <si>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</si>
  <si>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</si>
  <si>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</si>
  <si>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</si>
  <si>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</si>
  <si>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</si>
  <si>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</si>
  <si>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</si>
  <si>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</si>
  <si>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</si>
  <si>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</si>
  <si>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</si>
  <si>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</si>
  <si>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</si>
  <si>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</si>
  <si>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</si>
  <si>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</si>
  <si>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</si>
  <si>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</si>
  <si>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</si>
  <si>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</si>
  <si>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</si>
  <si>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</si>
  <si>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</si>
  <si>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</si>
  <si>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</si>
  <si>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</si>
  <si>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</si>
  <si>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</si>
  <si>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</si>
  <si>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</si>
  <si>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</si>
  <si>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</si>
  <si>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</si>
  <si>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</si>
  <si>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</si>
  <si>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</si>
  <si>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</si>
  <si>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</si>
  <si>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</si>
  <si>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</si>
  <si>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</si>
  <si>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</si>
  <si>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</si>
  <si>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</si>
  <si>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</si>
  <si>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</si>
  <si>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</si>
  <si>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</si>
  <si>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</si>
  <si>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</si>
  <si>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</si>
  <si>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</si>
  <si>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</si>
  <si>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</si>
  <si>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</si>
  <si>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</si>
  <si>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</si>
  <si>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</si>
  <si>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</si>
  <si>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</si>
  <si>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</si>
  <si>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</si>
  <si>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</si>
  <si>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</si>
  <si>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</si>
  <si>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</si>
  <si>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</si>
  <si>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</si>
  <si>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</si>
  <si>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</si>
  <si>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</si>
  <si>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</si>
  <si>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</si>
  <si>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</si>
  <si>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</si>
  <si>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</si>
  <si>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</si>
  <si>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</si>
  <si>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</si>
  <si>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</si>
  <si>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</si>
  <si>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</si>
  <si>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</si>
  <si>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</si>
  <si>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</si>
  <si>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</si>
  <si>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</si>
  <si>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</si>
  <si>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</si>
  <si>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</si>
  <si>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</si>
  <si>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</si>
  <si>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</si>
  <si>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</si>
  <si>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</si>
  <si>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</si>
  <si>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</si>
  <si>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</si>
  <si>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</si>
  <si>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</si>
  <si>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</si>
  <si>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</si>
  <si>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</si>
  <si>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</si>
  <si>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</si>
  <si>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</si>
  <si>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</si>
  <si>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</si>
  <si>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</si>
  <si>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</si>
  <si>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</si>
  <si>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</si>
  <si>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</si>
  <si>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</si>
  <si>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</si>
  <si>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</si>
  <si>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</si>
  <si>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</si>
  <si>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</si>
  <si>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</si>
  <si>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</si>
  <si>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</si>
  <si>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</si>
  <si>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</si>
  <si>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</si>
  <si>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</si>
  <si>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</si>
  <si>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</si>
  <si>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</si>
  <si>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</si>
  <si>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</si>
  <si>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</si>
  <si>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</si>
  <si>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</si>
  <si>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</si>
  <si>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</si>
  <si>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</si>
  <si>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</si>
  <si>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</si>
  <si>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</si>
  <si>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</si>
  <si>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</si>
  <si>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</si>
  <si>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</si>
  <si>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</si>
  <si>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</si>
  <si>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</si>
  <si>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</si>
  <si>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</si>
  <si>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</si>
  <si>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</si>
  <si>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</si>
  <si>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</si>
  <si>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</si>
  <si>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</si>
  <si>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</si>
  <si>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</si>
  <si>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</si>
  <si>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</si>
  <si>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</si>
  <si>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</si>
  <si>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</si>
  <si>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</si>
  <si>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</si>
  <si>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</si>
  <si>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</si>
  <si>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</si>
  <si>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</si>
  <si>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</si>
  <si>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</si>
  <si>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</si>
  <si>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</si>
  <si>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</si>
  <si>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</si>
  <si>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</si>
  <si>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</si>
  <si>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</si>
  <si>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</si>
  <si>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</si>
  <si>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</si>
  <si>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</si>
  <si>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</si>
  <si>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</si>
  <si>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</si>
  <si>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</si>
  <si>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</si>
  <si>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</si>
  <si>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</si>
  <si>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</si>
  <si>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</si>
  <si>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</si>
  <si>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</si>
  <si>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</si>
  <si>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</si>
  <si>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</si>
  <si>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</si>
  <si>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</si>
  <si>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</si>
  <si>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</si>
  <si>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</si>
  <si>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</si>
  <si>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</si>
  <si>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</si>
  <si>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</si>
  <si>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</si>
  <si>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</si>
  <si>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</si>
  <si>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</si>
  <si>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</si>
  <si>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</si>
  <si>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</si>
  <si>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</si>
  <si>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</si>
  <si>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</si>
  <si>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</si>
  <si>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</si>
  <si>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</si>
  <si>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</si>
  <si>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</si>
  <si>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</si>
  <si>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</si>
  <si>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</si>
  <si>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</si>
  <si>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</si>
  <si>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</si>
  <si>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</si>
  <si>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</si>
  <si>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</si>
  <si>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</si>
  <si>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</si>
  <si>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</si>
  <si>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</si>
  <si>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</si>
  <si>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</si>
  <si>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</si>
  <si>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</si>
  <si>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</si>
  <si>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</si>
  <si>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</si>
  <si>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</si>
  <si>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</si>
  <si>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</si>
  <si>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</si>
  <si>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</si>
  <si>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</si>
  <si>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</si>
  <si>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</si>
  <si>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</si>
  <si>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</si>
  <si>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</si>
  <si>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</si>
  <si>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</si>
  <si>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</si>
  <si>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</si>
  <si>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</si>
  <si>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</si>
  <si>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</si>
  <si>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</si>
  <si>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</si>
  <si>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</si>
  <si>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</si>
  <si>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</si>
  <si>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</si>
  <si>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</si>
  <si>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</si>
  <si>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</si>
  <si>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</si>
  <si>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</si>
  <si>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</si>
  <si>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</si>
  <si>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</si>
  <si>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</si>
  <si>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</si>
  <si>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</si>
  <si>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</si>
  <si>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</si>
  <si>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</si>
  <si>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</si>
  <si>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</si>
  <si>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</si>
  <si>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</si>
  <si>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</si>
  <si>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</si>
  <si>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</si>
  <si>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</si>
  <si>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</si>
  <si>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</si>
  <si>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</si>
  <si>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</si>
  <si>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</si>
  <si>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</si>
  <si>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</si>
  <si>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</si>
  <si>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</si>
  <si>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</si>
  <si>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</si>
  <si>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</si>
  <si>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</si>
  <si>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</si>
  <si>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</si>
  <si>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</si>
  <si>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</si>
  <si>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</si>
  <si>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</si>
  <si>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</si>
  <si>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</si>
  <si>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</si>
  <si>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</si>
  <si>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</si>
  <si>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</si>
  <si>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</si>
  <si>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</si>
  <si>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</si>
  <si>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</si>
  <si>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</si>
  <si>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</si>
  <si>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</si>
  <si>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</si>
  <si>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</si>
  <si>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</si>
  <si>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</si>
  <si>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</si>
  <si>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</si>
  <si>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</si>
  <si>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</si>
  <si>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</si>
  <si>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</si>
  <si>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</si>
  <si>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</si>
  <si>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</si>
  <si>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</si>
  <si>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</si>
  <si>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</si>
  <si>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</si>
  <si>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</si>
  <si>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</si>
  <si>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</si>
  <si>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</si>
  <si>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</si>
  <si>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</si>
  <si>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</si>
  <si>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</si>
  <si>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</si>
  <si>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</si>
  <si>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</si>
  <si>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</si>
  <si>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</si>
  <si>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</si>
  <si>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</si>
  <si>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</si>
  <si>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</si>
  <si>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</si>
  <si>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</si>
  <si>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</si>
  <si>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</si>
  <si>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</si>
  <si>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</si>
  <si>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</si>
  <si>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</si>
  <si>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</si>
  <si>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</si>
  <si>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</si>
  <si>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</si>
  <si>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</si>
  <si>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</si>
  <si>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</si>
  <si>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</si>
  <si>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</si>
  <si>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</si>
  <si>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</si>
  <si>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</si>
  <si>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</si>
  <si>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</si>
  <si>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</si>
  <si>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</si>
  <si>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</si>
  <si>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</si>
  <si>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</si>
  <si>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</si>
  <si>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</si>
  <si>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</si>
  <si>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</si>
  <si>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</si>
  <si>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</si>
  <si>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</si>
  <si>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</si>
  <si>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</si>
  <si>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</si>
  <si>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</si>
  <si>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</si>
  <si>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</si>
  <si>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</si>
  <si>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</si>
  <si>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</si>
  <si>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</si>
  <si>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</si>
  <si>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</si>
  <si>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</si>
  <si>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</si>
  <si>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</si>
  <si>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</si>
  <si>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</si>
  <si>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</si>
  <si>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</si>
  <si>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</si>
  <si>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</si>
  <si>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</si>
  <si>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</si>
  <si>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</si>
  <si>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</si>
  <si>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</si>
  <si>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</si>
  <si>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</si>
  <si>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</si>
  <si>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</si>
  <si>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</si>
  <si>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</si>
  <si>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</si>
  <si>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</si>
  <si>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</si>
  <si>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</si>
  <si>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</si>
  <si>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</si>
  <si>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</si>
  <si>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</si>
  <si>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</si>
  <si>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</si>
  <si>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</si>
  <si>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</si>
  <si>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</si>
  <si>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</si>
  <si>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</si>
  <si>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</si>
  <si>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</si>
  <si>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</si>
  <si>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</si>
  <si>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</si>
  <si>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</si>
  <si>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</si>
  <si>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</si>
  <si>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</si>
  <si>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</si>
  <si>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</si>
  <si>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</si>
  <si>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</si>
  <si>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</si>
  <si>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</si>
  <si>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</si>
  <si>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</si>
  <si>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</si>
  <si>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</si>
  <si>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</si>
  <si>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</si>
  <si>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</si>
  <si>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</si>
  <si>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</si>
  <si>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</si>
  <si>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</si>
  <si>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</si>
  <si>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</si>
  <si>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</si>
  <si>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</si>
  <si>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</si>
  <si>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</si>
  <si>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</si>
  <si>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</si>
  <si>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</si>
  <si>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</si>
  <si>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</si>
  <si>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</si>
  <si>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</si>
  <si>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</si>
  <si>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</si>
  <si>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</si>
  <si>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</si>
  <si>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</si>
  <si>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</si>
  <si>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</si>
  <si>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</si>
  <si>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</si>
  <si>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</si>
  <si>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</si>
  <si>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</si>
  <si>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</si>
  <si>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</si>
  <si>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</si>
  <si>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</si>
  <si>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</si>
  <si>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</si>
  <si>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</si>
  <si>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</si>
  <si>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</si>
  <si>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</si>
  <si>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</si>
  <si>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</si>
  <si>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</si>
  <si>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</si>
  <si>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</si>
  <si>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</si>
  <si>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</si>
  <si>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</si>
  <si>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</si>
  <si>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</si>
  <si>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</si>
  <si>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</si>
  <si>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</si>
  <si>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</si>
  <si>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</si>
  <si>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</si>
  <si>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</si>
  <si>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</si>
  <si>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</si>
  <si>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</si>
  <si>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</si>
  <si>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</si>
  <si>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</si>
  <si>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</si>
  <si>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</si>
  <si>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</si>
  <si>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</si>
  <si>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</si>
  <si>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</si>
  <si>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</si>
  <si>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</si>
  <si>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</si>
  <si>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</si>
  <si>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</si>
  <si>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</si>
  <si>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</si>
  <si>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</si>
  <si>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</si>
  <si>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</si>
  <si>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</si>
  <si>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</si>
  <si>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</si>
  <si>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</si>
  <si>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</si>
  <si>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</si>
  <si>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</si>
  <si>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</si>
  <si>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</si>
  <si>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</si>
  <si>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</si>
  <si>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</si>
  <si>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</si>
  <si>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</si>
  <si>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</si>
  <si>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</si>
  <si>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</si>
  <si>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</si>
  <si>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</si>
  <si>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</si>
  <si>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</si>
  <si>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</si>
  <si>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</si>
  <si>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</si>
  <si>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</si>
  <si>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</si>
  <si>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</si>
  <si>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</si>
  <si>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</si>
  <si>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</si>
  <si>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</si>
  <si>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</si>
  <si>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</si>
  <si>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</si>
  <si>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</si>
  <si>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</si>
  <si>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</si>
  <si>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</si>
  <si>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</si>
  <si>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</si>
  <si>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</si>
  <si>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</si>
  <si>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</si>
  <si>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</si>
  <si>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</si>
  <si>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</si>
  <si>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</si>
  <si>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</si>
  <si>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</si>
  <si>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</si>
  <si>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</si>
  <si>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</si>
  <si>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</si>
  <si>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</si>
  <si>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</si>
  <si>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</si>
  <si>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</si>
  <si>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</si>
  <si>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</si>
  <si>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</si>
  <si>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</si>
  <si>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</si>
  <si>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</si>
  <si>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</si>
  <si>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</si>
  <si>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</si>
  <si>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</si>
  <si>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</si>
  <si>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</si>
  <si>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</si>
  <si>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</si>
  <si>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</si>
  <si>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</si>
  <si>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</si>
  <si>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</si>
  <si>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</si>
  <si>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</si>
  <si>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</si>
  <si>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</si>
  <si>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</si>
  <si>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</si>
  <si>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</si>
  <si>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</si>
  <si>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</si>
  <si>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</si>
  <si>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</si>
  <si>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</si>
  <si>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</si>
  <si>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</si>
  <si>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</si>
  <si>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</si>
  <si>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</si>
  <si>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</si>
  <si>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</si>
  <si>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</si>
  <si>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</si>
  <si>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</si>
  <si>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</si>
  <si>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</si>
  <si>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</si>
  <si>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</si>
  <si>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</si>
  <si>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</si>
  <si>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</si>
  <si>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</si>
  <si>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</si>
  <si>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</si>
  <si>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</si>
  <si>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</si>
  <si>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</si>
  <si>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</si>
  <si>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</si>
  <si>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</si>
  <si>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</si>
  <si>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</si>
  <si>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</si>
  <si>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</si>
  <si>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</si>
  <si>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</si>
  <si>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</si>
  <si>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</si>
  <si>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</si>
  <si>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</si>
  <si>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</si>
  <si>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</si>
  <si>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</si>
  <si>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</si>
  <si>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</si>
  <si>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</si>
  <si>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</si>
  <si>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</si>
  <si>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</si>
  <si>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</si>
  <si>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</si>
  <si>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</si>
  <si>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</si>
  <si>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</si>
  <si>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</si>
  <si>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</si>
  <si>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</si>
  <si>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</si>
  <si>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</si>
  <si>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</si>
  <si>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</si>
  <si>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</si>
  <si>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</si>
  <si>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</si>
  <si>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</si>
  <si>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</si>
  <si>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</si>
  <si>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</si>
  <si>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</si>
  <si>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</si>
  <si>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</si>
  <si>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</si>
  <si>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</si>
  <si>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</si>
  <si>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</si>
  <si>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</si>
  <si>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</si>
  <si>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</si>
  <si>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</si>
  <si>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</si>
  <si>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</si>
  <si>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</si>
  <si>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</si>
  <si>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</si>
  <si>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</si>
  <si>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</si>
  <si>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</si>
  <si>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</si>
  <si>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</si>
  <si>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</si>
  <si>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</si>
  <si>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</si>
  <si>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</si>
  <si>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</si>
  <si>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</si>
  <si>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</si>
  <si>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</si>
  <si>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</si>
  <si>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</si>
  <si>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</si>
  <si>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</si>
  <si>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</si>
  <si>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</si>
  <si>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</si>
  <si>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</si>
  <si>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</si>
  <si>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</si>
  <si>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</si>
  <si>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</si>
  <si>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</si>
  <si>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</si>
  <si>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</si>
  <si>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</si>
  <si>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</si>
  <si>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</si>
  <si>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</si>
  <si>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</si>
  <si>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</si>
  <si>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</si>
  <si>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</si>
  <si>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</si>
  <si>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</si>
  <si>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</si>
  <si>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</si>
  <si>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</si>
  <si>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</si>
  <si>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</si>
  <si>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</si>
  <si>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</si>
  <si>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</si>
  <si>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</si>
  <si>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</si>
  <si>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</si>
  <si>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</si>
  <si>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</si>
  <si>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</si>
  <si>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</si>
  <si>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</si>
  <si>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</si>
  <si>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</si>
  <si>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</si>
  <si>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</si>
  <si>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</si>
  <si>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</si>
  <si>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</si>
  <si>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</si>
  <si>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</si>
  <si>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</si>
  <si>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</si>
  <si>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</si>
  <si>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</si>
  <si>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</si>
  <si>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</si>
  <si>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</si>
  <si>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</si>
  <si>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</si>
  <si>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</si>
  <si>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</si>
  <si>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</si>
  <si>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</si>
  <si>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</si>
  <si>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</si>
  <si>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</si>
  <si>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</si>
  <si>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</si>
  <si>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</si>
  <si>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</si>
  <si>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</si>
  <si>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</si>
  <si>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</si>
  <si>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</si>
  <si>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</si>
  <si>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</si>
  <si>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</si>
  <si>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</si>
  <si>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</si>
  <si>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</si>
  <si>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</si>
  <si>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</si>
  <si>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</si>
  <si>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</si>
  <si>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</si>
  <si>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</si>
  <si>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</si>
  <si>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</si>
  <si>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</si>
  <si>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</si>
  <si>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</si>
  <si>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</si>
  <si>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</si>
  <si>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</si>
  <si>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</si>
  <si>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</si>
  <si>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</si>
  <si>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</si>
  <si>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</si>
  <si>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</si>
  <si>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</si>
  <si>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</si>
  <si>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</si>
  <si>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</si>
  <si>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</si>
  <si>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</si>
  <si>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</si>
  <si>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</si>
  <si>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</si>
  <si>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</si>
  <si>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</si>
  <si>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</si>
  <si>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</si>
  <si>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</si>
  <si>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</si>
  <si>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</si>
  <si>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</si>
  <si>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</si>
  <si>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</si>
  <si>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</si>
  <si>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</si>
  <si>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</si>
  <si>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</si>
  <si>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</si>
  <si>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</si>
  <si>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</si>
  <si>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</si>
  <si>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</si>
  <si>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</si>
  <si>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</si>
  <si>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</si>
  <si>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</si>
  <si>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</si>
  <si>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</si>
  <si>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</si>
  <si>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</si>
  <si>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</si>
  <si>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</si>
  <si>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</si>
  <si>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</si>
  <si>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</si>
  <si>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</si>
  <si>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</si>
  <si>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</si>
  <si>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</si>
  <si>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</si>
  <si>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</si>
  <si>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</si>
  <si>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</si>
  <si>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</si>
  <si>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</si>
  <si>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</si>
  <si>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</si>
  <si>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</si>
  <si>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</si>
  <si>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</si>
  <si>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</si>
  <si>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</si>
  <si>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</si>
  <si>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</si>
  <si>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</si>
  <si>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</si>
  <si>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</si>
  <si>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</si>
  <si>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</si>
  <si>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</si>
  <si>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</si>
  <si>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</si>
  <si>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</si>
  <si>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</si>
  <si>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</si>
  <si>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</si>
  <si>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</si>
  <si>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</si>
  <si>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</si>
  <si>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</si>
  <si>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</si>
  <si>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</si>
  <si>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</si>
  <si>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</si>
  <si>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</si>
  <si>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</si>
  <si>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</si>
  <si>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</si>
  <si>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</si>
  <si>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</si>
  <si>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</si>
  <si>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</si>
  <si>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</si>
  <si>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</si>
  <si>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</si>
  <si>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</si>
  <si>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</si>
  <si>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</si>
  <si>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</si>
  <si>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</si>
  <si>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</si>
  <si>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</si>
  <si>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</si>
  <si>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</si>
  <si>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</si>
  <si>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</si>
  <si>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</si>
  <si>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</si>
  <si>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</si>
  <si>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</si>
  <si>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</si>
  <si>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</si>
  <si>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</si>
  <si>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</si>
  <si>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</si>
  <si>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</si>
  <si>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</si>
  <si>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</si>
  <si>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</si>
  <si>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</si>
  <si>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</si>
  <si>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</si>
  <si>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</si>
  <si>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</si>
  <si>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</si>
  <si>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</si>
  <si>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</si>
  <si>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</si>
  <si>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</si>
  <si>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</si>
  <si>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</si>
  <si>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</si>
  <si>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</si>
  <si>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</si>
  <si>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</si>
  <si>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</si>
  <si>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</si>
  <si>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</si>
  <si>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</si>
  <si>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</si>
  <si>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</si>
  <si>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</si>
  <si>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</si>
  <si>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</si>
  <si>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</si>
  <si>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</si>
  <si>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</si>
  <si>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</si>
  <si>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</si>
  <si>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</si>
  <si>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</si>
  <si>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</si>
  <si>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</si>
  <si>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</si>
  <si>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</si>
  <si>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</si>
  <si>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</si>
  <si>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</si>
  <si>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</si>
  <si>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</si>
  <si>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</si>
  <si>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</si>
  <si>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</si>
  <si>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</si>
  <si>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</si>
  <si>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</si>
  <si>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</si>
  <si>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</si>
  <si>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</si>
  <si>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</si>
  <si>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</si>
  <si>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</si>
  <si>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</si>
  <si>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</si>
  <si>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</si>
  <si>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</si>
  <si>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</si>
  <si>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</si>
  <si>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</si>
  <si>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</si>
  <si>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</si>
  <si>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</si>
  <si>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</si>
  <si>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</si>
  <si>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</si>
  <si>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</si>
  <si>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</si>
  <si>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</si>
  <si>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</si>
  <si>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</si>
  <si>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</si>
  <si>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</si>
  <si>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</si>
  <si>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</si>
  <si>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</si>
  <si>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</si>
  <si>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</si>
  <si>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</si>
  <si>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</si>
  <si>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</si>
  <si>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</si>
  <si>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</si>
  <si>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</si>
  <si>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</si>
  <si>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</si>
  <si>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</si>
  <si>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</si>
  <si>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</si>
  <si>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</si>
  <si>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</si>
  <si>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</si>
  <si>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</si>
  <si>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</si>
  <si>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</si>
  <si>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</si>
  <si>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</si>
  <si>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</si>
  <si>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</si>
  <si>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</si>
  <si>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</si>
  <si>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</si>
  <si>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</si>
  <si>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</si>
  <si>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</si>
  <si>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</si>
  <si>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</si>
  <si>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</si>
  <si>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</si>
  <si>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</si>
  <si>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</si>
  <si>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</si>
  <si>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</si>
  <si>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</si>
  <si>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</si>
  <si>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</si>
  <si>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</si>
  <si>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</si>
  <si>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</si>
  <si>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</si>
  <si>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</si>
  <si>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</si>
  <si>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</si>
  <si>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</si>
  <si>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</si>
  <si>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</si>
  <si>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</si>
  <si>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</si>
  <si>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</si>
  <si>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</si>
  <si>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</si>
  <si>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</si>
  <si>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</si>
  <si>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</si>
  <si>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</si>
  <si>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</si>
  <si>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</si>
  <si>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</si>
  <si>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</si>
  <si>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</si>
  <si>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</si>
  <si>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</si>
  <si>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</si>
  <si>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</si>
  <si>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</si>
  <si>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</si>
  <si>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</si>
  <si>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</si>
  <si>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</si>
  <si>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</si>
  <si>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</si>
  <si>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</si>
  <si>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</si>
  <si>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</si>
  <si>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</si>
  <si>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</si>
  <si>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</si>
  <si>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</si>
  <si>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</si>
  <si>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</si>
  <si>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</si>
  <si>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</si>
  <si>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</si>
  <si>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</si>
  <si>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</si>
  <si>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</si>
  <si>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</si>
  <si>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</si>
  <si>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</si>
  <si>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</si>
  <si>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</si>
  <si>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</si>
  <si>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</si>
  <si>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</si>
  <si>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</si>
  <si>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</si>
  <si>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</si>
  <si>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</si>
  <si>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</si>
  <si>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</si>
  <si>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</si>
  <si>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</si>
  <si>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</si>
  <si>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</si>
  <si>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</si>
  <si>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</si>
  <si>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</si>
  <si>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</si>
  <si>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</si>
  <si>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</si>
  <si>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</si>
  <si>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</si>
  <si>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</si>
  <si>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</si>
  <si>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</si>
  <si>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</si>
  <si>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</si>
  <si>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</si>
  <si>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</si>
  <si>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</si>
  <si>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</si>
  <si>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</si>
  <si>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</si>
  <si>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</si>
  <si>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</si>
  <si>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</si>
  <si>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</si>
  <si>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</si>
  <si>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</si>
  <si>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</si>
  <si>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</si>
  <si>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</si>
  <si>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</si>
  <si>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</si>
  <si>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</si>
  <si>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</si>
  <si>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</si>
  <si>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</si>
  <si>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</si>
  <si>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</si>
  <si>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</si>
  <si>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</si>
  <si>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</si>
  <si>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</si>
  <si>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</si>
  <si>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</si>
  <si>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</si>
  <si>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</si>
  <si>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</si>
  <si>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</si>
  <si>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</si>
  <si>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</si>
  <si>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</si>
  <si>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</si>
  <si>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</si>
  <si>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</si>
  <si>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</si>
  <si>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</si>
  <si>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</si>
  <si>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</si>
  <si>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</si>
  <si>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</si>
  <si>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</si>
  <si>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</si>
  <si>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</si>
  <si>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</si>
  <si>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</si>
  <si>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</si>
  <si>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</si>
  <si>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</si>
  <si>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</si>
  <si>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</si>
  <si>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</si>
  <si>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</si>
  <si>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</si>
  <si>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</si>
  <si>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</si>
  <si>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</si>
  <si>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</si>
  <si>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</si>
  <si>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</si>
  <si>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</si>
  <si>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</si>
  <si>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</si>
  <si>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</si>
  <si>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</si>
  <si>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</si>
  <si>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</si>
  <si>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</si>
  <si>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</si>
  <si>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</si>
  <si>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</si>
  <si>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</si>
  <si>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</si>
  <si>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</si>
  <si>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</si>
  <si>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</si>
  <si>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</si>
  <si>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</si>
  <si>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</si>
  <si>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</si>
  <si>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</si>
  <si>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</si>
  <si>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</si>
  <si>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</si>
  <si>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</si>
  <si>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</si>
  <si>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</si>
  <si>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</si>
  <si>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</si>
  <si>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</si>
  <si>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</si>
  <si>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</si>
  <si>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</si>
  <si>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</si>
  <si>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</si>
  <si>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</si>
  <si>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</si>
  <si>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</si>
  <si>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</si>
  <si>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</si>
  <si>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</si>
  <si>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</si>
  <si>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</si>
  <si>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</si>
  <si>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</si>
  <si>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</si>
  <si>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</si>
  <si>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</si>
  <si>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</si>
  <si>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</si>
  <si>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</si>
  <si>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</si>
  <si>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</si>
  <si>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</si>
  <si>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</si>
  <si>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</si>
  <si>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</si>
  <si>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</si>
  <si>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</si>
  <si>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</si>
  <si>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</si>
  <si>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</si>
  <si>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</si>
  <si>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</si>
  <si>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</si>
  <si>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</si>
  <si>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</si>
  <si>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</si>
  <si>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</si>
  <si>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</si>
  <si>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</si>
  <si>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</si>
  <si>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</si>
  <si>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</si>
  <si>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</si>
  <si>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</si>
  <si>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</si>
  <si>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</si>
  <si>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</si>
  <si>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</si>
  <si>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</si>
  <si>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</si>
  <si>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</si>
  <si>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</si>
  <si>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</si>
  <si>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</si>
  <si>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</si>
  <si>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</si>
  <si>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</si>
  <si>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</si>
  <si>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</si>
  <si>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</si>
  <si>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</si>
  <si>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</si>
  <si>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</si>
  <si>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</si>
  <si>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</si>
  <si>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</si>
  <si>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</si>
  <si>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</si>
  <si>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</si>
  <si>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</si>
  <si>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</si>
  <si>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</si>
  <si>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</si>
  <si>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</si>
  <si>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</si>
  <si>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</si>
  <si>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</si>
  <si>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</si>
  <si>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</si>
  <si>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</si>
  <si>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</si>
  <si>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</si>
  <si>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</si>
  <si>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</si>
  <si>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</si>
  <si>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</si>
  <si>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</si>
  <si>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</si>
  <si>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</si>
  <si>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</si>
  <si>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</si>
  <si>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</si>
  <si>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</si>
  <si>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</si>
  <si>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</si>
  <si>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</si>
  <si>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</si>
  <si>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</si>
  <si>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</si>
  <si>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</si>
  <si>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</si>
  <si>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</si>
  <si>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</si>
  <si>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</si>
  <si>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</si>
  <si>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</si>
  <si>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</si>
  <si>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</si>
  <si>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</si>
  <si>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</si>
  <si>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</si>
  <si>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</si>
  <si>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</si>
  <si>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</si>
  <si>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</si>
  <si>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</si>
  <si>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</si>
  <si>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</si>
  <si>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</si>
  <si>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</si>
  <si>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</si>
  <si>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</si>
  <si>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</si>
  <si>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</si>
  <si>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</si>
  <si>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</si>
  <si>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</si>
  <si>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</si>
  <si>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</si>
  <si>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</si>
  <si>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</si>
  <si>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</si>
  <si>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</si>
  <si>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</si>
  <si>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</si>
  <si>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</si>
  <si>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</si>
  <si>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</si>
  <si>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</si>
  <si>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</si>
  <si>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</si>
  <si>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</si>
  <si>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</si>
  <si>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</si>
  <si>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</si>
  <si>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</si>
  <si>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</si>
  <si>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</si>
  <si>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</si>
  <si>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</si>
  <si>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</si>
  <si>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</si>
  <si>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</si>
  <si>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</si>
  <si>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</si>
  <si>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</si>
  <si>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</si>
  <si>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</si>
  <si>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</si>
  <si>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</si>
  <si>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</si>
  <si>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</si>
  <si>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</si>
  <si>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</si>
  <si>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</si>
  <si>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</si>
  <si>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</si>
  <si>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</si>
  <si>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</si>
  <si>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</si>
  <si>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</si>
  <si>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</si>
  <si>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</si>
  <si>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</si>
  <si>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</si>
  <si>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</si>
  <si>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</si>
  <si>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</si>
  <si>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</si>
  <si>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</si>
  <si>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</si>
  <si>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</si>
  <si>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</si>
  <si>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</si>
  <si>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</si>
  <si>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</si>
  <si>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</si>
  <si>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</si>
  <si>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</si>
  <si>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</si>
  <si>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</si>
  <si>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</si>
  <si>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</si>
  <si>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</si>
  <si>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</si>
  <si>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</si>
  <si>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</si>
  <si>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</si>
  <si>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</si>
  <si>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</si>
  <si>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</si>
  <si>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</si>
  <si>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</si>
  <si>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</si>
  <si>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</si>
  <si>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</si>
  <si>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</si>
  <si>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</si>
  <si>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</si>
  <si>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</si>
  <si>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</si>
  <si>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</si>
  <si>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</si>
  <si>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</si>
  <si>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</si>
  <si>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</si>
  <si>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</si>
  <si>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</si>
  <si>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</si>
  <si>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</si>
  <si>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</si>
  <si>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</si>
  <si>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</si>
  <si>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</si>
  <si>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</si>
  <si>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</si>
  <si>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</si>
  <si>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</si>
  <si>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</si>
  <si>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</si>
  <si>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</si>
  <si>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</si>
  <si>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</si>
  <si>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</si>
  <si>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</si>
  <si>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</si>
  <si>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</si>
  <si>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</si>
  <si>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</si>
  <si>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</si>
  <si>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</si>
  <si>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</si>
  <si>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</si>
  <si>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</si>
  <si>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</si>
  <si>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</si>
  <si>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</si>
  <si>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</si>
  <si>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</si>
  <si>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</si>
  <si>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</si>
  <si>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</si>
  <si>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</si>
  <si>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</si>
  <si>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</si>
  <si>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</si>
  <si>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</si>
  <si>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</si>
  <si>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</si>
  <si>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</si>
  <si>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</si>
  <si>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</si>
  <si>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</si>
  <si>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</si>
  <si>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</si>
  <si>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</si>
  <si>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</si>
  <si>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</si>
  <si>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</si>
  <si>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</si>
  <si>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</si>
  <si>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</si>
  <si>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</si>
  <si>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</si>
  <si>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</si>
  <si>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</si>
  <si>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</si>
  <si>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</si>
  <si>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</si>
  <si>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</si>
  <si>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</si>
  <si>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</si>
  <si>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</si>
  <si>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</si>
  <si>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</si>
  <si>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</si>
  <si>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</si>
  <si>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</si>
  <si>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</si>
  <si>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</si>
  <si>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</si>
  <si>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</si>
  <si>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</si>
  <si>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</si>
  <si>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</si>
  <si>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</si>
  <si>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</si>
  <si>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</si>
  <si>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</si>
  <si>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</si>
  <si>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</si>
  <si>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</si>
  <si>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</si>
  <si>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</si>
  <si>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</si>
  <si>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</si>
  <si>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</si>
  <si>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</si>
  <si>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</si>
  <si>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</si>
  <si>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</si>
  <si>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</si>
  <si>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</si>
  <si>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</si>
  <si>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</si>
  <si>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</si>
  <si>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</si>
  <si>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</si>
  <si>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</si>
  <si>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</si>
  <si>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</si>
  <si>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</si>
  <si>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</si>
  <si>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</si>
  <si>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</si>
  <si>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</si>
  <si>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</si>
  <si>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</si>
  <si>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</si>
  <si>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</si>
  <si>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</si>
  <si>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</si>
  <si>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</si>
  <si>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</si>
  <si>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</si>
  <si>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</si>
  <si>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</si>
  <si>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</si>
  <si>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</si>
  <si>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</si>
  <si>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</si>
  <si>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</si>
  <si>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</si>
  <si>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</si>
  <si>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</si>
  <si>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</si>
  <si>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</si>
  <si>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</si>
  <si>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</si>
  <si>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</si>
  <si>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</si>
  <si>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</si>
  <si>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</si>
  <si>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</si>
  <si>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</si>
  <si>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</si>
  <si>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</si>
  <si>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</si>
  <si>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</si>
  <si>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</si>
  <si>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</si>
  <si>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</si>
  <si>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</si>
  <si>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</si>
  <si>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</si>
  <si>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</si>
  <si>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</si>
  <si>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</si>
  <si>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</si>
  <si>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</si>
  <si>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</si>
  <si>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</si>
  <si>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</si>
  <si>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</si>
  <si>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</si>
  <si>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</si>
  <si>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</si>
  <si>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</si>
  <si>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</si>
  <si>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</si>
  <si>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</si>
  <si>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</si>
  <si>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</si>
  <si>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</si>
  <si>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</si>
  <si>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</si>
  <si>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</si>
  <si>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</si>
  <si>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</si>
  <si>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</si>
  <si>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</si>
  <si>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</si>
  <si>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</si>
  <si>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</si>
  <si>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</si>
  <si>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</si>
  <si>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</si>
  <si>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</si>
  <si>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</si>
  <si>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</si>
  <si>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</si>
  <si>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</si>
  <si>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</si>
  <si>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</si>
  <si>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</si>
  <si>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</si>
  <si>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</si>
  <si>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</si>
  <si>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</si>
  <si>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</si>
  <si>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</si>
  <si>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</si>
  <si>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</si>
  <si>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</si>
  <si>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</si>
  <si>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</si>
  <si>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</si>
  <si>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</si>
  <si>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</si>
  <si>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</si>
  <si>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</si>
  <si>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</si>
  <si>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</si>
  <si>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</si>
  <si>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</si>
  <si>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</si>
  <si>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</si>
  <si>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</si>
  <si>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</si>
  <si>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</si>
  <si>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</si>
  <si>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</si>
  <si>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</si>
  <si>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</si>
  <si>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</si>
  <si>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</si>
  <si>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</si>
  <si>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</si>
  <si>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</si>
  <si>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</si>
  <si>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</si>
  <si>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</si>
  <si>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</si>
  <si>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</si>
  <si>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</si>
  <si>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</si>
  <si>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</si>
  <si>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</si>
  <si>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</si>
  <si>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</si>
  <si>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</si>
  <si>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</si>
  <si>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</si>
  <si>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</si>
  <si>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</si>
  <si>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</si>
  <si>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</si>
  <si>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</si>
  <si>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</si>
  <si>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</si>
  <si>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</si>
  <si>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</si>
  <si>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</si>
  <si>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</si>
  <si>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</si>
  <si>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</si>
  <si>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</si>
  <si>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</si>
  <si>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</si>
  <si>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</si>
  <si>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</si>
  <si>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</si>
  <si>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</si>
  <si>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</si>
  <si>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</si>
  <si>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</si>
  <si>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</si>
  <si>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</si>
  <si>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</si>
  <si>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</si>
  <si>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</si>
  <si>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</si>
  <si>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</si>
  <si>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</si>
  <si>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</si>
  <si>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</si>
  <si>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</si>
  <si>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</si>
  <si>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</si>
  <si>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</si>
  <si>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</si>
  <si>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</si>
  <si>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</si>
  <si>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</si>
  <si>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</si>
  <si>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</si>
  <si>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</si>
  <si>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</si>
  <si>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</si>
  <si>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</si>
  <si>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</si>
  <si>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</si>
  <si>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</si>
  <si>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</si>
  <si>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</si>
  <si>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</si>
  <si>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</si>
  <si>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</si>
  <si>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</si>
  <si>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</si>
  <si>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</si>
  <si>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</si>
  <si>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</si>
  <si>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</si>
  <si>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</si>
  <si>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</si>
  <si>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</si>
  <si>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</si>
  <si>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</si>
  <si>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</si>
  <si>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</si>
  <si>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</si>
  <si>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</si>
  <si>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</si>
  <si>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</si>
  <si>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</si>
  <si>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</si>
  <si>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</si>
  <si>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</si>
  <si>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</si>
  <si>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</si>
  <si>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</si>
  <si>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</si>
  <si>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</si>
  <si>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</si>
  <si>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</si>
  <si>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</si>
  <si>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</si>
  <si>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</si>
  <si>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</si>
  <si>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</si>
  <si>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</si>
  <si>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</si>
  <si>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</si>
  <si>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</si>
  <si>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</si>
  <si>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</si>
  <si>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</si>
  <si>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</si>
  <si>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</si>
  <si>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</si>
  <si>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</si>
  <si>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</si>
  <si>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</si>
  <si>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</si>
  <si>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</si>
  <si>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</si>
  <si>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</si>
  <si>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</si>
  <si>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</si>
  <si>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</si>
  <si>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</si>
  <si>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</si>
  <si>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</si>
  <si>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</si>
  <si>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</si>
  <si>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</si>
  <si>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</si>
  <si>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</si>
  <si>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</si>
  <si>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</si>
  <si>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</si>
  <si>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</si>
  <si>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</si>
  <si>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</si>
  <si>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</si>
  <si>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</si>
  <si>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</si>
  <si>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</si>
  <si>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</si>
  <si>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</si>
  <si>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</si>
  <si>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</si>
  <si>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</si>
  <si>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</si>
  <si>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</si>
  <si>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</si>
  <si>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</si>
  <si>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</si>
  <si>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</si>
  <si>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</si>
  <si>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</si>
  <si>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</si>
  <si>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</si>
  <si>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</si>
  <si>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</si>
  <si>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</si>
  <si>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</si>
  <si>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</si>
  <si>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</si>
  <si>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</si>
  <si>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</si>
  <si>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</si>
  <si>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</si>
  <si>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</si>
  <si>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</si>
  <si>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</si>
  <si>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</si>
  <si>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</si>
  <si>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</si>
  <si>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</si>
  <si>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</si>
  <si>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</si>
  <si>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</si>
  <si>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</si>
  <si>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</si>
  <si>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</si>
  <si>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</si>
  <si>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</si>
  <si>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</si>
  <si>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</si>
  <si>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</si>
  <si>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</si>
  <si>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</si>
  <si>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</si>
  <si>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</si>
  <si>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</si>
  <si>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</si>
  <si>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</si>
  <si>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</si>
  <si>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</si>
  <si>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</si>
  <si>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</si>
  <si>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</si>
  <si>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</si>
  <si>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</si>
  <si>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</si>
  <si>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</si>
  <si>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</si>
  <si>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</si>
  <si>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</si>
  <si>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</si>
  <si>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</si>
  <si>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</si>
  <si>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</si>
  <si>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</si>
  <si>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</si>
  <si>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</si>
  <si>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</si>
  <si>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</si>
  <si>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</si>
  <si>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</si>
  <si>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</si>
  <si>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</si>
  <si>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</si>
  <si>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</si>
  <si>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</si>
  <si>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</si>
  <si>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</si>
  <si>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</si>
  <si>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</si>
  <si>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</si>
  <si>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</si>
  <si>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</si>
  <si>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</si>
  <si>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</si>
  <si>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</si>
  <si>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</si>
  <si>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</si>
  <si>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</si>
  <si>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</si>
  <si>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</si>
  <si>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</si>
  <si>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</si>
  <si>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</si>
  <si>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</si>
  <si>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</si>
  <si>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</si>
  <si>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</si>
  <si>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</si>
  <si>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</si>
  <si>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</si>
  <si>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</si>
  <si>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</si>
  <si>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</si>
  <si>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</si>
  <si>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</si>
  <si>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</si>
  <si>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</si>
  <si>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</si>
  <si>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</si>
  <si>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</si>
  <si>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</si>
  <si>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</si>
  <si>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</si>
  <si>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</si>
  <si>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</si>
  <si>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</si>
  <si>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</si>
  <si>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</si>
  <si>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</si>
  <si>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</si>
  <si>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</si>
  <si>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</si>
  <si>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</si>
  <si>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</si>
  <si>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</si>
  <si>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</si>
  <si>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</si>
  <si>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</si>
  <si>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</si>
  <si>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</si>
  <si>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</si>
  <si>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</si>
  <si>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</si>
  <si>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</si>
  <si>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</si>
  <si>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</si>
  <si>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</si>
  <si>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</si>
  <si>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</si>
  <si>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</si>
  <si>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</si>
  <si>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</si>
  <si>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</si>
  <si>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</si>
  <si>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</si>
  <si>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</si>
  <si>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</si>
  <si>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</si>
  <si>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</si>
  <si>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</si>
  <si>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</si>
  <si>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</si>
  <si>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</si>
  <si>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</si>
  <si>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</si>
  <si>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</si>
  <si>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</si>
  <si>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</si>
  <si>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</si>
  <si>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</si>
  <si>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</si>
  <si>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</si>
  <si>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</si>
  <si>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</si>
  <si>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</si>
  <si>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</si>
  <si>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</si>
  <si>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</si>
  <si>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</si>
  <si>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</si>
  <si>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</si>
  <si>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</si>
  <si>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</si>
  <si>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</si>
  <si>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</si>
  <si>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</si>
  <si>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</si>
  <si>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</si>
  <si>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</si>
  <si>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</si>
  <si>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</si>
  <si>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</si>
  <si>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</si>
  <si>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</si>
  <si>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</si>
  <si>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</si>
  <si>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</si>
  <si>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</si>
  <si>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</si>
  <si>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</si>
  <si>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</si>
  <si>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</si>
  <si>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</si>
  <si>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</si>
  <si>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</si>
  <si>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</si>
  <si>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</si>
  <si>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</si>
  <si>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</si>
  <si>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</si>
  <si>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</si>
  <si>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</si>
  <si>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</si>
  <si>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</si>
  <si>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</si>
  <si>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</si>
  <si>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</si>
  <si>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</si>
  <si>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</si>
  <si>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</si>
  <si>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</si>
  <si>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</si>
  <si>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</si>
  <si>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</si>
  <si>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</si>
  <si>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</si>
  <si>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</si>
  <si>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</si>
  <si>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</si>
  <si>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</si>
  <si>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</si>
  <si>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</si>
  <si>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</si>
  <si>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</si>
  <si>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</si>
  <si>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</si>
  <si>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</si>
  <si>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</si>
  <si>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</si>
  <si>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</si>
  <si>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</si>
  <si>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</si>
  <si>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</si>
  <si>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</si>
  <si>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</si>
  <si>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</si>
  <si>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</si>
  <si>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</si>
  <si>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</si>
  <si>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</si>
  <si>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</si>
  <si>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</si>
  <si>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</si>
  <si>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</si>
  <si>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</si>
  <si>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</si>
  <si>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</si>
  <si>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</si>
  <si>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</si>
  <si>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</si>
  <si>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</si>
  <si>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</si>
  <si>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</si>
  <si>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</si>
  <si>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</si>
  <si>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</si>
  <si>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</si>
  <si>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</si>
  <si>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</si>
  <si>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</si>
  <si>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</si>
  <si>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</si>
  <si>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</si>
  <si>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</si>
  <si>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</si>
  <si>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</si>
  <si>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</si>
  <si>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</si>
  <si>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</si>
  <si>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</si>
  <si>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</si>
  <si>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</si>
  <si>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</si>
  <si>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</si>
  <si>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</si>
  <si>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</si>
  <si>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</si>
  <si>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</si>
  <si>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</si>
  <si>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</si>
  <si>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</si>
  <si>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</si>
  <si>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</si>
  <si>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</si>
  <si>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</si>
  <si>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</si>
  <si>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</si>
  <si>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</si>
  <si>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</si>
  <si>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</si>
  <si>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</si>
  <si>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</si>
  <si>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</si>
  <si>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</si>
  <si>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</si>
  <si>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</si>
  <si>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</si>
  <si>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</si>
  <si>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</si>
  <si>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</si>
  <si>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</si>
  <si>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</si>
  <si>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</si>
  <si>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</si>
  <si>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</si>
  <si>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</si>
  <si>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</si>
  <si>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</si>
  <si>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</si>
  <si>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</si>
  <si>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</si>
  <si>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</si>
  <si>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</si>
  <si>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</si>
  <si>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</si>
  <si>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</si>
  <si>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</si>
  <si>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</si>
  <si>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</si>
  <si>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</si>
  <si>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</si>
  <si>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</si>
  <si>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</si>
  <si>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</si>
  <si>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</si>
  <si>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</si>
  <si>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</si>
  <si>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</si>
  <si>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</si>
  <si>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</si>
  <si>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</si>
  <si>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</si>
  <si>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</si>
  <si>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</si>
  <si>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</si>
  <si>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</si>
  <si>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</si>
  <si>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</si>
  <si>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</si>
  <si>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</si>
  <si>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</si>
  <si>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</si>
  <si>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</si>
  <si>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</si>
  <si>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</si>
  <si>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</si>
  <si>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</si>
  <si>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</si>
  <si>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</si>
  <si>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</si>
  <si>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</si>
  <si>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</si>
  <si>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</si>
  <si>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</si>
  <si>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</si>
  <si>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</si>
  <si>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</si>
  <si>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</si>
  <si>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</si>
  <si>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</si>
  <si>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</si>
  <si>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</si>
  <si>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</si>
  <si>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</si>
  <si>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</si>
  <si>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</si>
  <si>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</si>
  <si>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</si>
  <si>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</si>
  <si>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</si>
  <si>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</si>
  <si>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</si>
  <si>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</si>
  <si>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</si>
  <si>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</si>
  <si>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</si>
  <si>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</si>
  <si>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</si>
  <si>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</si>
  <si>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</si>
  <si>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</si>
  <si>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</si>
  <si>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</si>
  <si>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</si>
  <si>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</si>
  <si>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</si>
  <si>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</si>
  <si>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</si>
  <si>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</si>
  <si>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</si>
  <si>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</si>
  <si>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</si>
  <si>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</si>
  <si>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</si>
  <si>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</si>
  <si>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</si>
  <si>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</si>
  <si>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</si>
  <si>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</si>
  <si>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</si>
  <si>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</si>
  <si>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</si>
  <si>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</si>
  <si>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</si>
  <si>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</si>
  <si>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</si>
  <si>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</si>
  <si>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</si>
  <si>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</si>
  <si>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</si>
  <si>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</si>
  <si>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</si>
  <si>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</si>
  <si>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</si>
  <si>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</si>
  <si>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</si>
  <si>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</si>
  <si>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</si>
  <si>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</si>
  <si>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</si>
  <si>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</si>
  <si>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</si>
  <si>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</si>
  <si>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</si>
  <si>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</si>
  <si>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</si>
  <si>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</si>
  <si>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</si>
  <si>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</si>
  <si>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</si>
  <si>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</si>
  <si>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</si>
  <si>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</si>
  <si>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</si>
  <si>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</si>
  <si>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</si>
  <si>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</si>
  <si>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</si>
  <si>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</si>
  <si>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</si>
  <si>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</si>
  <si>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</si>
  <si>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</si>
  <si>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</si>
  <si>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</si>
  <si>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</si>
  <si>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</si>
  <si>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</si>
  <si>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</si>
  <si>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</si>
  <si>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</si>
  <si>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</si>
  <si>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</si>
  <si>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</si>
  <si>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</si>
  <si>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</si>
  <si>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</si>
  <si>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</si>
  <si>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</si>
  <si>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</si>
  <si>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</si>
  <si>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</si>
  <si>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</si>
  <si>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</si>
  <si>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</si>
  <si>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</si>
  <si>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</si>
  <si>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</si>
  <si>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</si>
  <si>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</si>
  <si>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</si>
  <si>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</si>
  <si>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</si>
  <si>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</si>
  <si>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</si>
  <si>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</si>
  <si>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</si>
  <si>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</si>
  <si>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</si>
  <si>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</si>
  <si>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</si>
  <si>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</si>
  <si>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</si>
  <si>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</si>
  <si>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</si>
  <si>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</si>
  <si>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</si>
  <si>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</si>
  <si>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</si>
  <si>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</si>
  <si>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</si>
  <si>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</si>
  <si>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</si>
  <si>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</si>
  <si>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</si>
  <si>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</si>
  <si>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</si>
  <si>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</si>
  <si>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</si>
  <si>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</si>
  <si>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</si>
  <si>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</si>
  <si>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</si>
  <si>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</si>
  <si>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</si>
  <si>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</si>
  <si>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</si>
  <si>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</si>
  <si>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</si>
  <si>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</si>
  <si>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</si>
  <si>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</si>
  <si>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</si>
  <si>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</si>
  <si>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</si>
  <si>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</si>
  <si>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</si>
  <si>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</si>
  <si>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</si>
  <si>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</si>
  <si>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</si>
  <si>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</si>
  <si>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</si>
  <si>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</si>
  <si>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</si>
  <si>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</si>
  <si>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</si>
  <si>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</si>
  <si>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</si>
  <si>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</si>
  <si>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</si>
  <si>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</si>
  <si>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</si>
  <si>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</si>
  <si>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</si>
  <si>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</si>
  <si>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</si>
  <si>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</si>
  <si>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</si>
  <si>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</si>
  <si>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</si>
  <si>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</si>
  <si>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</si>
  <si>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</si>
  <si>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</si>
  <si>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</si>
  <si>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</si>
  <si>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</si>
  <si>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</si>
  <si>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</si>
  <si>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</si>
  <si>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</si>
  <si>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</si>
  <si>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</si>
  <si>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</si>
  <si>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</si>
  <si>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</si>
  <si>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</si>
  <si>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</si>
  <si>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</si>
  <si>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</si>
  <si>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</si>
  <si>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</si>
  <si>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</si>
  <si>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</si>
  <si>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</si>
  <si>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</si>
  <si>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</si>
  <si>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</si>
  <si>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</si>
  <si>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</si>
  <si>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</si>
  <si>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</si>
  <si>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</si>
  <si>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</si>
  <si>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</si>
  <si>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</si>
  <si>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</si>
  <si>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</si>
  <si>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</si>
  <si>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</si>
  <si>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</si>
  <si>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</si>
  <si>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</si>
  <si>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</si>
  <si>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</si>
  <si>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</si>
  <si>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</si>
  <si>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</si>
  <si>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</si>
  <si>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</si>
  <si>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</si>
  <si>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</si>
  <si>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</si>
  <si>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</si>
  <si>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</si>
  <si>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</si>
  <si>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</si>
  <si>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</si>
  <si>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</si>
  <si>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</si>
  <si>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</si>
  <si>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</si>
  <si>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</si>
  <si>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</si>
  <si>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</si>
  <si>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</si>
  <si>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</si>
  <si>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</si>
  <si>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</si>
  <si>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</si>
  <si>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</si>
  <si>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</si>
  <si>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</si>
  <si>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</si>
  <si>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</si>
  <si>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</si>
  <si>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</si>
  <si>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</si>
  <si>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</si>
  <si>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</si>
  <si>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</si>
  <si>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</si>
  <si>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</si>
  <si>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</si>
  <si>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</si>
  <si>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</si>
  <si>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</si>
  <si>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</si>
  <si>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</si>
  <si>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</si>
  <si>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</si>
  <si>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</si>
  <si>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</si>
  <si>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</si>
  <si>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</si>
  <si>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</si>
  <si>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</si>
  <si>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</si>
  <si>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</si>
  <si>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</si>
  <si>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</si>
  <si>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</si>
  <si>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</si>
  <si>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</si>
  <si>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</si>
  <si>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</si>
  <si>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</si>
  <si>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</si>
  <si>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</si>
  <si>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</si>
  <si>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</si>
  <si>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</si>
  <si>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</si>
  <si>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</si>
  <si>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</si>
  <si>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</si>
  <si>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</si>
  <si>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</si>
  <si>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</si>
  <si>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</si>
  <si>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</si>
  <si>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</si>
  <si>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</si>
  <si>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</si>
  <si>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</si>
  <si>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</si>
  <si>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</si>
  <si>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</si>
  <si>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</si>
  <si>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</si>
  <si>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</si>
  <si>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</si>
  <si>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</si>
  <si>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</si>
  <si>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</si>
  <si>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</si>
  <si>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</si>
  <si>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</si>
  <si>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</si>
  <si>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</si>
  <si>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</si>
  <si>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</si>
  <si>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</si>
  <si>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</si>
  <si>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</si>
  <si>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</si>
  <si>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</si>
  <si>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</si>
  <si>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</si>
  <si>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</si>
  <si>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</si>
  <si>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</si>
  <si>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</si>
  <si>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</si>
  <si>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</si>
  <si>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</si>
  <si>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</si>
  <si>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</si>
  <si>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</si>
  <si>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</si>
  <si>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</si>
  <si>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</si>
  <si>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</si>
  <si>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</si>
  <si>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</si>
  <si>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</si>
  <si>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</si>
  <si>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</si>
  <si>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</si>
  <si>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</si>
  <si>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</si>
  <si>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</si>
  <si>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</si>
  <si>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</si>
  <si>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</si>
  <si>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</si>
  <si>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</si>
  <si>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</si>
  <si>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</si>
  <si>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</si>
  <si>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</si>
  <si>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</si>
  <si>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</si>
  <si>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</si>
  <si>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</si>
  <si>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</si>
  <si>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</si>
  <si>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</si>
  <si>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</si>
  <si>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</si>
  <si>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</si>
  <si>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</si>
  <si>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</si>
  <si>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</si>
  <si>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</si>
  <si>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</si>
  <si>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</si>
  <si>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</si>
  <si>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</si>
  <si>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</si>
  <si>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</si>
  <si>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</si>
  <si>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</si>
  <si>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</si>
  <si>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</si>
  <si>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</si>
  <si>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</si>
  <si>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</si>
  <si>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</si>
  <si>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</si>
  <si>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</si>
  <si>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</si>
  <si>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</si>
  <si>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</si>
  <si>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</si>
  <si>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</si>
  <si>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</si>
  <si>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</si>
  <si>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</si>
  <si>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</si>
  <si>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</si>
  <si>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</si>
  <si>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</si>
  <si>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</si>
  <si>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</si>
  <si>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</si>
  <si>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</si>
  <si>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</si>
  <si>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</si>
  <si>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</si>
  <si>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</si>
  <si>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</si>
  <si>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</si>
  <si>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</si>
  <si>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</si>
  <si>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</si>
  <si>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</si>
  <si>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</si>
  <si>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</si>
  <si>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</si>
  <si>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</si>
  <si>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</si>
  <si>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</si>
  <si>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</si>
  <si>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</si>
  <si>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</si>
  <si>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</si>
  <si>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</si>
  <si>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</si>
  <si>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</si>
  <si>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</si>
  <si>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</si>
  <si>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</si>
  <si>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</si>
  <si>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</si>
  <si>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</si>
  <si>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</si>
  <si>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</si>
  <si>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</si>
  <si>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</si>
  <si>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</si>
  <si>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</si>
  <si>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</si>
  <si>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</si>
  <si>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</si>
  <si>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</si>
  <si>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</si>
  <si>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</si>
  <si>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</si>
  <si>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</si>
  <si>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</si>
  <si>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</si>
  <si>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</si>
  <si>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</si>
  <si>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</si>
  <si>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</si>
  <si>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</si>
  <si>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</si>
  <si>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</si>
  <si>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</si>
  <si>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</si>
  <si>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</si>
  <si>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</si>
  <si>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</si>
  <si>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</si>
  <si>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</si>
  <si>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</si>
  <si>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</si>
  <si>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</si>
  <si>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</si>
  <si>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</si>
  <si>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</si>
  <si>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</si>
  <si>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</si>
  <si>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</si>
  <si>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</si>
  <si>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</si>
  <si>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</si>
  <si>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</si>
  <si>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</si>
  <si>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</si>
  <si>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</si>
  <si>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</si>
  <si>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</si>
  <si>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</si>
  <si>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</si>
  <si>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</si>
  <si>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</si>
  <si>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</si>
  <si>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</si>
  <si>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</si>
  <si>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</si>
  <si>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</si>
  <si>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</si>
  <si>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</si>
  <si>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</si>
  <si>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</si>
  <si>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</si>
  <si>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</si>
  <si>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</si>
  <si>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</si>
  <si>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</si>
  <si>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</si>
  <si>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</si>
  <si>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</si>
  <si>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</si>
  <si>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</si>
  <si>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</si>
  <si>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</si>
  <si>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</si>
  <si>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</si>
  <si>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</si>
  <si>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</si>
  <si>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</si>
  <si>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</si>
  <si>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</si>
  <si>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</si>
  <si>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</si>
  <si>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</si>
  <si>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</si>
  <si>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</si>
  <si>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</si>
  <si>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</si>
  <si>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</si>
  <si>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</si>
  <si>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</si>
  <si>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</si>
  <si>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</si>
  <si>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</si>
  <si>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</si>
  <si>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</si>
  <si>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</si>
  <si>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</si>
  <si>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</si>
  <si>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</si>
  <si>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</si>
  <si>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</si>
  <si>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</si>
  <si>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</si>
  <si>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</si>
  <si>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</si>
  <si>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</si>
  <si>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</si>
  <si>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</si>
  <si>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</si>
  <si>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</si>
  <si>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</si>
  <si>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</si>
  <si>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</si>
  <si>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</si>
  <si>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</si>
  <si>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</si>
  <si>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</si>
  <si>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</si>
  <si>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</si>
  <si>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</si>
  <si>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</si>
  <si>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</si>
  <si>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</si>
  <si>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</si>
  <si>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</si>
  <si>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</si>
  <si>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</si>
  <si>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</si>
  <si>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</si>
  <si>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</si>
  <si>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</si>
  <si>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</si>
  <si>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</si>
  <si>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</si>
  <si>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</si>
  <si>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</si>
  <si>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</si>
  <si>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</si>
  <si>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</si>
  <si>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</si>
  <si>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</si>
  <si>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</si>
  <si>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</si>
  <si>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</si>
  <si>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</si>
  <si>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</si>
  <si>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</si>
  <si>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</si>
  <si>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</si>
  <si>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</si>
  <si>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</si>
  <si>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</si>
  <si>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</si>
  <si>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</si>
  <si>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</si>
  <si>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</si>
  <si>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</si>
  <si>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</si>
  <si>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</si>
  <si>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</si>
  <si>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</si>
  <si>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</si>
  <si>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</si>
  <si>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</si>
  <si>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</si>
  <si>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</si>
  <si>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</si>
  <si>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</si>
  <si>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</si>
  <si>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</si>
  <si>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</si>
  <si>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</si>
  <si>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</si>
  <si>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</si>
  <si>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</si>
  <si>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</si>
  <si>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</si>
  <si>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</si>
  <si>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</si>
  <si>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</si>
  <si>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</si>
  <si>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</si>
  <si>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</si>
  <si>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</si>
  <si>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</si>
  <si>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</si>
  <si>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</si>
  <si>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</si>
  <si>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</si>
  <si>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</si>
  <si>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</si>
  <si>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</si>
  <si>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</si>
  <si>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</si>
  <si>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</si>
  <si>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</si>
  <si>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</si>
  <si>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</si>
  <si>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</si>
  <si>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</si>
  <si>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</si>
  <si>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</si>
  <si>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</si>
  <si>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</si>
  <si>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</si>
  <si>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</si>
  <si>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</si>
  <si>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</si>
  <si>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</si>
  <si>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</si>
  <si>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</si>
  <si>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</si>
  <si>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</si>
  <si>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</si>
  <si>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</si>
  <si>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</si>
  <si>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</si>
  <si>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</si>
  <si>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</si>
  <si>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</si>
  <si>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</si>
  <si>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</si>
  <si>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</si>
  <si>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</si>
  <si>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</si>
  <si>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</si>
  <si>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</si>
  <si>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</si>
  <si>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</si>
  <si>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</si>
  <si>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</si>
  <si>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</si>
  <si>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</si>
  <si>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</si>
  <si>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</si>
  <si>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</si>
  <si>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</si>
  <si>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</si>
  <si>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</si>
  <si>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</si>
  <si>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</si>
  <si>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</si>
  <si>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</si>
  <si>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</si>
  <si>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</si>
  <si>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</si>
  <si>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</si>
  <si>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</si>
  <si>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</si>
  <si>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</si>
  <si>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</si>
  <si>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</si>
  <si>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</si>
  <si>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</si>
  <si>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</si>
  <si>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</si>
  <si>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</si>
  <si>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</si>
  <si>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</si>
  <si>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</si>
  <si>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</si>
  <si>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</si>
  <si>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</si>
  <si>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</si>
  <si>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</si>
  <si>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</si>
  <si>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</si>
  <si>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</si>
  <si>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</si>
  <si>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</si>
  <si>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</si>
  <si>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</si>
  <si>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</si>
  <si>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</si>
  <si>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</si>
  <si>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</si>
  <si>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</si>
  <si>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</si>
  <si>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</si>
  <si>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</si>
  <si>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</si>
  <si>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</si>
  <si>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</si>
  <si>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</si>
  <si>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</si>
  <si>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</si>
  <si>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</si>
  <si>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</si>
  <si>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</si>
  <si>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</si>
  <si>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</si>
  <si>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</si>
  <si>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</si>
  <si>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</si>
  <si>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</si>
  <si>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</si>
  <si>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</si>
  <si>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</si>
  <si>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</si>
  <si>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</si>
  <si>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</si>
  <si>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</si>
  <si>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</si>
  <si>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</si>
  <si>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</si>
  <si>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</si>
  <si>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</si>
  <si>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</si>
  <si>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</si>
  <si>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</si>
  <si>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</si>
  <si>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</si>
  <si>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</si>
  <si>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</si>
  <si>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</si>
  <si>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</si>
  <si>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</si>
  <si>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</si>
  <si>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</si>
  <si>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</si>
  <si>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</si>
  <si>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</si>
  <si>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</si>
  <si>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</si>
  <si>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</si>
  <si>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</si>
  <si>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</si>
  <si>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</si>
  <si>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</si>
  <si>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</si>
  <si>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</si>
  <si>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</si>
  <si>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</si>
  <si>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</si>
  <si>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</si>
  <si>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</si>
  <si>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</si>
  <si>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</si>
  <si>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</si>
  <si>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</si>
  <si>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</si>
  <si>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</si>
  <si>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</si>
  <si>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</si>
  <si>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</si>
  <si>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</si>
  <si>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</si>
  <si>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</si>
  <si>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</si>
  <si>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</si>
  <si>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</si>
  <si>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</si>
  <si>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</si>
  <si>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</si>
  <si>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</si>
  <si>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</si>
  <si>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</si>
  <si>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</si>
  <si>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</si>
  <si>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</si>
  <si>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</si>
  <si>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</si>
  <si>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</si>
  <si>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</si>
  <si>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</si>
  <si>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</si>
  <si>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</si>
  <si>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</si>
  <si>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</si>
  <si>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</si>
  <si>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</si>
  <si>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</si>
  <si>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</si>
  <si>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</si>
  <si>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</si>
  <si>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</si>
  <si>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</si>
  <si>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</si>
  <si>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</si>
  <si>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</si>
  <si>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</si>
  <si>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</si>
  <si>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</si>
  <si>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</si>
  <si>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</si>
  <si>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</si>
  <si>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</si>
  <si>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</si>
  <si>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</si>
  <si>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</si>
  <si>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</si>
  <si>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</si>
  <si>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</si>
  <si>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</si>
  <si>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</si>
  <si>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</si>
  <si>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</si>
  <si>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</si>
  <si>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</si>
  <si>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</si>
  <si>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</si>
  <si>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</si>
  <si>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</si>
  <si>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</si>
  <si>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</si>
  <si>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</si>
  <si>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</si>
  <si>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</si>
  <si>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</si>
  <si>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</si>
  <si>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</si>
  <si>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</si>
  <si>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</si>
  <si>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</si>
  <si>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</si>
  <si>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</si>
  <si>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</si>
  <si>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</si>
  <si>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</si>
  <si>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</si>
  <si>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</si>
  <si>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</si>
  <si>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</si>
  <si>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</si>
  <si>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</si>
  <si>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</si>
  <si>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</si>
  <si>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</si>
  <si>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</si>
  <si>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</si>
  <si>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</si>
  <si>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</si>
  <si>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</si>
  <si>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</si>
  <si>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</si>
  <si>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</si>
  <si>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</si>
  <si>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</si>
  <si>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</si>
  <si>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</si>
  <si>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</si>
  <si>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</si>
  <si>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</si>
  <si>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</si>
  <si>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</si>
  <si>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</si>
  <si>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</si>
  <si>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</si>
  <si>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</si>
  <si>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</si>
  <si>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</si>
  <si>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</si>
  <si>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</si>
  <si>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</si>
  <si>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</si>
  <si>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</si>
  <si>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</si>
  <si>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</si>
  <si>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</si>
  <si>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</si>
  <si>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</si>
  <si>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</si>
  <si>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</si>
  <si>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</si>
  <si>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</si>
  <si>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</si>
  <si>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</si>
  <si>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</si>
  <si>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</si>
  <si>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</si>
  <si>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</si>
  <si>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</si>
  <si>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</si>
  <si>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</si>
  <si>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</si>
  <si>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</si>
  <si>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</si>
  <si>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</si>
  <si>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</si>
  <si>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</si>
  <si>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</si>
  <si>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</si>
  <si>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</si>
  <si>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</si>
  <si>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</si>
  <si>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</si>
  <si>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</si>
  <si>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</si>
  <si>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</si>
  <si>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</si>
  <si>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</si>
  <si>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</si>
  <si>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</si>
  <si>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</si>
  <si>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</si>
  <si>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</si>
  <si>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</si>
  <si>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</si>
  <si>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</si>
  <si>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</si>
  <si>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</si>
  <si>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</si>
  <si>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</si>
  <si>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</si>
  <si>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</si>
  <si>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</si>
  <si>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</si>
  <si>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</si>
  <si>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</si>
  <si>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</si>
  <si>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</si>
  <si>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</si>
  <si>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</si>
  <si>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</si>
  <si>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</si>
  <si>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</si>
  <si>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</si>
  <si>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</si>
  <si>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</si>
  <si>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</si>
  <si>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</si>
  <si>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</si>
  <si>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</si>
  <si>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</si>
  <si>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</si>
  <si>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</si>
  <si>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</si>
  <si>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</si>
  <si>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</si>
  <si>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</si>
  <si>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</si>
  <si>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</si>
  <si>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</si>
  <si>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</si>
  <si>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</si>
  <si>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</si>
  <si>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</si>
  <si>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</si>
  <si>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</si>
  <si>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</si>
  <si>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</si>
  <si>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</si>
  <si>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</si>
  <si>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</si>
  <si>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</si>
  <si>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</si>
  <si>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</si>
  <si>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</si>
  <si>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</si>
  <si>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</si>
  <si>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</si>
  <si>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</si>
  <si>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</si>
  <si>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</si>
  <si>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</si>
  <si>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</si>
  <si>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</si>
  <si>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</si>
  <si>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</si>
  <si>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</si>
  <si>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</si>
  <si>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</si>
  <si>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</si>
  <si>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</si>
  <si>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</si>
  <si>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</si>
  <si>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</si>
  <si>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</si>
  <si>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</si>
  <si>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</si>
  <si>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</si>
  <si>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</si>
  <si>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</si>
  <si>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</si>
  <si>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</si>
  <si>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</si>
  <si>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</si>
  <si>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</si>
  <si>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</si>
  <si>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</si>
  <si>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</si>
  <si>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</si>
  <si>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</si>
  <si>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</si>
  <si>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</si>
  <si>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</si>
  <si>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</si>
  <si>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</si>
  <si>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</si>
  <si>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</si>
  <si>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</si>
  <si>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</si>
  <si>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</si>
  <si>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</si>
  <si>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</si>
  <si>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</si>
  <si>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</si>
  <si>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</si>
  <si>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</si>
  <si>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</si>
  <si>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</si>
  <si>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</si>
  <si>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</si>
  <si>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</si>
  <si>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</si>
  <si>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</si>
  <si>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</si>
  <si>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</si>
  <si>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</si>
  <si>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</si>
  <si>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</si>
  <si>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</si>
  <si>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</si>
  <si>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</si>
  <si>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</si>
  <si>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</si>
  <si>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</si>
  <si>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</si>
  <si>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</si>
  <si>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</si>
  <si>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</si>
  <si>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</si>
  <si>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</si>
  <si>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</si>
  <si>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</si>
  <si>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</si>
  <si>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</si>
  <si>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</si>
  <si>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</si>
  <si>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</si>
  <si>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</si>
  <si>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</si>
  <si>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</si>
  <si>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</si>
  <si>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</si>
  <si>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</si>
  <si>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</si>
  <si>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</si>
  <si>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</si>
  <si>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</si>
  <si>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</si>
  <si>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</si>
  <si>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</si>
  <si>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</si>
  <si>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</si>
  <si>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</si>
  <si>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</si>
  <si>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</si>
  <si>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</si>
  <si>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</si>
  <si>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</si>
  <si>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</si>
  <si>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</si>
  <si>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</si>
  <si>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</si>
  <si>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</si>
  <si>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</si>
  <si>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</si>
  <si>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</si>
  <si>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</si>
  <si>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</si>
  <si>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</si>
  <si>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</si>
  <si>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</si>
  <si>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</si>
  <si>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</si>
  <si>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</si>
  <si>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</si>
  <si>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</si>
  <si>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</si>
  <si>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</si>
  <si>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</si>
  <si>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</si>
  <si>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</si>
  <si>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</si>
  <si>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</si>
  <si>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</si>
  <si>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</si>
  <si>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</si>
  <si>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</si>
  <si>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</si>
  <si>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</si>
  <si>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</si>
  <si>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</si>
  <si>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</si>
  <si>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</si>
  <si>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</si>
  <si>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</si>
  <si>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</si>
  <si>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</si>
  <si>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</si>
  <si>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</si>
  <si>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</si>
  <si>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</si>
  <si>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</si>
  <si>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</si>
  <si>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</si>
  <si>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</si>
  <si>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</si>
  <si>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</si>
  <si>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</si>
  <si>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</si>
  <si>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</si>
  <si>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</si>
  <si>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</si>
  <si>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</si>
  <si>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</si>
  <si>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</si>
  <si>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</si>
  <si>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</si>
  <si>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</si>
  <si>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</si>
  <si>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</si>
  <si>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</si>
  <si>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</si>
  <si>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</si>
  <si>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</si>
  <si>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</si>
  <si>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</si>
  <si>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</si>
  <si>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</si>
  <si>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</si>
  <si>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</si>
  <si>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</si>
  <si>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</si>
  <si>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</si>
  <si>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</si>
  <si>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</si>
  <si>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</si>
  <si>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</si>
  <si>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</si>
  <si>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</si>
  <si>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</si>
  <si>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</si>
  <si>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</si>
  <si>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</si>
  <si>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</si>
  <si>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</si>
  <si>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</si>
  <si>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</si>
  <si>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</si>
  <si>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</si>
  <si>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</si>
  <si>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</si>
  <si>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</si>
  <si>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</si>
  <si>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</si>
  <si>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</si>
  <si>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</si>
  <si>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</si>
  <si>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</si>
  <si>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</si>
  <si>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</si>
  <si>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</si>
  <si>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</si>
  <si>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</si>
  <si>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</si>
  <si>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</si>
  <si>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</si>
  <si>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</si>
  <si>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</si>
  <si>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</si>
  <si>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</si>
  <si>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</si>
  <si>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</si>
  <si>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</si>
  <si>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</si>
  <si>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</si>
  <si>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</si>
  <si>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</si>
  <si>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</si>
  <si>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</si>
  <si>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</si>
  <si>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</si>
  <si>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</si>
  <si>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</si>
  <si>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</si>
  <si>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</si>
  <si>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</si>
  <si>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</si>
  <si>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</si>
  <si>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</si>
  <si>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</si>
  <si>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</si>
  <si>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</si>
  <si>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</si>
  <si>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</si>
  <si>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</si>
  <si>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</si>
  <si>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</si>
  <si>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</si>
  <si>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</si>
  <si>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</si>
  <si>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</si>
  <si>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</si>
  <si>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</si>
  <si>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</si>
  <si>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</si>
  <si>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</si>
  <si>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</si>
  <si>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</si>
  <si>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</si>
  <si>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</si>
  <si>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</si>
  <si>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</si>
  <si>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</si>
  <si>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</si>
  <si>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</si>
  <si>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</si>
  <si>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</si>
  <si>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</si>
  <si>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</si>
  <si>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</si>
  <si>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</si>
  <si>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</si>
  <si>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</si>
  <si>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</si>
  <si>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</si>
  <si>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</si>
  <si>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</si>
  <si>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</si>
  <si>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</si>
  <si>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</si>
  <si>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</si>
  <si>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</si>
  <si>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</si>
  <si>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</si>
  <si>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</si>
  <si>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</si>
  <si>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</si>
  <si>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</si>
  <si>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</si>
  <si>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</si>
  <si>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</si>
  <si>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</si>
  <si>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</si>
  <si>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</si>
  <si>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</si>
  <si>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</si>
  <si>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</si>
  <si>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</si>
  <si>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</si>
  <si>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</si>
  <si>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</si>
  <si>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</si>
  <si>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</si>
  <si>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</si>
  <si>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</si>
  <si>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</si>
  <si>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</si>
  <si>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</si>
  <si>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</si>
  <si>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</si>
  <si>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</si>
  <si>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</si>
  <si>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</si>
  <si>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</si>
  <si>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</si>
  <si>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</si>
  <si>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</si>
  <si>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</si>
  <si>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</si>
  <si>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</si>
  <si>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</si>
  <si>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</si>
  <si>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</si>
  <si>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</si>
  <si>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</si>
  <si>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</si>
  <si>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</si>
  <si>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</si>
  <si>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</si>
  <si>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</si>
  <si>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</si>
  <si>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</si>
  <si>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</si>
  <si>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</si>
  <si>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</si>
  <si>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</si>
  <si>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</si>
  <si>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</si>
  <si>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</si>
  <si>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</si>
  <si>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</si>
  <si>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</si>
  <si>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</si>
  <si>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</si>
  <si>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</si>
  <si>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</si>
  <si>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</si>
  <si>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</si>
  <si>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</si>
  <si>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</si>
  <si>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</si>
  <si>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</si>
  <si>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</si>
  <si>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</si>
  <si>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</si>
  <si>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</si>
  <si>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</si>
  <si>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</si>
  <si>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</si>
  <si>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</si>
  <si>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</si>
  <si>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</si>
  <si>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</si>
  <si>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</si>
  <si>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</si>
  <si>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</si>
  <si>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</si>
  <si>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</si>
  <si>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</si>
  <si>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</si>
  <si>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</si>
  <si>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</si>
  <si>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</si>
  <si>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</si>
  <si>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</si>
  <si>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</si>
  <si>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</si>
  <si>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</si>
  <si>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</si>
  <si>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</si>
  <si>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</si>
  <si>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</si>
  <si>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</si>
  <si>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</si>
  <si>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</si>
  <si>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</si>
  <si>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</si>
  <si>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</si>
  <si>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</si>
  <si>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</si>
  <si>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</si>
  <si>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</si>
  <si>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</si>
  <si>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</si>
  <si>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</si>
  <si>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</si>
  <si>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</si>
  <si>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</si>
  <si>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</si>
  <si>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</si>
  <si>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</si>
  <si>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</si>
  <si>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</si>
  <si>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</si>
  <si>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</si>
  <si>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</si>
  <si>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</si>
  <si>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</si>
  <si>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</si>
  <si>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</si>
  <si>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</si>
  <si>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</si>
  <si>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</si>
  <si>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</si>
  <si>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</si>
  <si>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</si>
  <si>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</si>
  <si>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</si>
  <si>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</si>
  <si>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</si>
  <si>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</si>
  <si>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</si>
  <si>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</si>
  <si>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</si>
  <si>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</si>
  <si>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</si>
  <si>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</si>
  <si>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</si>
  <si>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</si>
  <si>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</si>
  <si>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</si>
  <si>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</si>
  <si>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</si>
  <si>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</si>
  <si>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</si>
  <si>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</si>
  <si>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</si>
  <si>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</si>
  <si>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</si>
  <si>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</si>
  <si>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</si>
  <si>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</si>
  <si>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</si>
  <si>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</si>
  <si>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</si>
  <si>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</si>
  <si>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</si>
  <si>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</si>
  <si>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</si>
  <si>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</si>
  <si>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</si>
  <si>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</si>
  <si>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</si>
  <si>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</si>
  <si>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</si>
  <si>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</si>
  <si>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</si>
  <si>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</si>
  <si>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</si>
  <si>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</si>
  <si>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</si>
  <si>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</si>
  <si>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</si>
  <si>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</si>
  <si>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</si>
  <si>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</si>
  <si>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</si>
  <si>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</si>
  <si>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</si>
  <si>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</si>
  <si>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</si>
  <si>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</si>
  <si>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</si>
  <si>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</si>
  <si>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</si>
  <si>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</si>
  <si>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</si>
  <si>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</si>
  <si>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</si>
  <si>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</si>
  <si>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</si>
  <si>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</si>
  <si>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</si>
  <si>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</si>
  <si>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</si>
  <si>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</si>
  <si>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</si>
  <si>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</si>
  <si>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</si>
  <si>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</si>
  <si>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</si>
  <si>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</si>
  <si>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</si>
  <si>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</si>
  <si>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</si>
  <si>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</si>
  <si>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</si>
  <si>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</si>
  <si>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</si>
  <si>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</si>
  <si>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</si>
  <si>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</si>
  <si>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</si>
  <si>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</si>
  <si>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</si>
  <si>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</si>
  <si>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</si>
  <si>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</si>
  <si>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</si>
  <si>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</si>
  <si>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</si>
  <si>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</si>
  <si>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</si>
  <si>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</si>
  <si>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</si>
  <si>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</si>
  <si>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</si>
  <si>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</si>
  <si>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</si>
  <si>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</si>
  <si>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</si>
  <si>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</si>
  <si>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</si>
  <si>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</si>
  <si>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</si>
  <si>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</si>
  <si>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</si>
  <si>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</si>
  <si>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</si>
  <si>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</si>
  <si>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</si>
  <si>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</si>
  <si>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</si>
  <si>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</si>
  <si>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</si>
  <si>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</si>
  <si>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</si>
  <si>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</si>
  <si>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</si>
  <si>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</si>
  <si>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</si>
  <si>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</si>
  <si>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</si>
  <si>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</si>
  <si>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</si>
  <si>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</si>
  <si>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</si>
  <si>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</si>
  <si>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</si>
  <si>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</si>
  <si>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</si>
  <si>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</si>
  <si>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</si>
  <si>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</si>
  <si>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</si>
  <si>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</si>
  <si>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</si>
  <si>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</si>
  <si>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</si>
  <si>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</si>
  <si>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</si>
  <si>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</si>
  <si>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</si>
  <si>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</si>
  <si>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</si>
  <si>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</si>
  <si>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</si>
  <si>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</si>
  <si>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</si>
  <si>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</si>
  <si>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</si>
  <si>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</si>
  <si>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</si>
  <si>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</si>
  <si>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</si>
  <si>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</si>
  <si>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</si>
  <si>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</si>
  <si>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</si>
  <si>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</si>
  <si>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</si>
  <si>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</si>
  <si>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</si>
  <si>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</si>
  <si>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</si>
  <si>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</si>
  <si>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</si>
  <si>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</si>
  <si>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</si>
  <si>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</si>
  <si>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</si>
  <si>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</si>
  <si>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</si>
  <si>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</si>
  <si>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</si>
  <si>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</si>
  <si>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</si>
  <si>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</si>
  <si>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</si>
  <si>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</si>
  <si>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</si>
  <si>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</si>
  <si>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</si>
  <si>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</si>
  <si>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</si>
  <si>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</si>
  <si>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</si>
  <si>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</si>
  <si>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</si>
  <si>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</si>
  <si>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</si>
  <si>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</si>
  <si>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</si>
  <si>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</si>
  <si>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</si>
  <si>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</si>
  <si>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</si>
  <si>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</si>
  <si>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</si>
  <si>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</si>
  <si>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</si>
  <si>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</si>
  <si>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</si>
  <si>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</si>
  <si>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</si>
  <si>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</si>
  <si>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</si>
  <si>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</si>
  <si>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</si>
  <si>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</si>
  <si>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</si>
  <si>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</si>
  <si>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</si>
  <si>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</si>
  <si>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</si>
  <si>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</si>
  <si>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</si>
  <si>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</si>
  <si>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</si>
  <si>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</si>
  <si>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</si>
  <si>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</si>
  <si>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</si>
  <si>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</si>
  <si>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</si>
  <si>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</si>
  <si>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</si>
  <si>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</si>
  <si>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</si>
  <si>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</si>
  <si>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</si>
  <si>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</si>
  <si>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</si>
  <si>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</si>
  <si>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</si>
  <si>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</si>
  <si>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</si>
  <si>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</si>
  <si>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</si>
  <si>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</si>
  <si>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</si>
  <si>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</si>
  <si>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</si>
  <si>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</si>
  <si>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</si>
  <si>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</si>
  <si>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</si>
  <si>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</si>
  <si>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</si>
  <si>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</si>
  <si>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</si>
  <si>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</si>
  <si>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</si>
  <si>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</si>
  <si>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</si>
  <si>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</si>
  <si>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</si>
  <si>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</si>
  <si>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</si>
  <si>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</si>
  <si>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</si>
  <si>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</si>
  <si>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</si>
  <si>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</si>
  <si>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</si>
  <si>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</si>
  <si>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</si>
  <si>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</si>
  <si>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</si>
  <si>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</si>
  <si>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</si>
  <si>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</si>
  <si>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</si>
  <si>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</si>
  <si>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</si>
  <si>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</si>
  <si>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</si>
  <si>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</si>
  <si>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</si>
  <si>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</si>
  <si>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</si>
  <si>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</si>
  <si>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</si>
  <si>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</si>
  <si>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</si>
  <si>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</si>
  <si>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</si>
  <si>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</si>
  <si>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</si>
  <si>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</si>
  <si>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</si>
  <si>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</si>
  <si>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</si>
  <si>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</si>
  <si>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</si>
  <si>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</si>
  <si>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</si>
  <si>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</si>
  <si>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</si>
  <si>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</si>
  <si>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</si>
  <si>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</si>
  <si>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</si>
  <si>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</si>
  <si>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</si>
  <si>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</si>
  <si>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</si>
  <si>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</si>
  <si>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</si>
  <si>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</si>
  <si>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</si>
  <si>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</si>
  <si>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</si>
  <si>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</si>
  <si>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</si>
  <si>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</si>
  <si>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</si>
  <si>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</si>
  <si>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</si>
  <si>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</si>
  <si>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</si>
  <si>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</si>
  <si>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</si>
  <si>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</si>
  <si>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</si>
  <si>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</si>
  <si>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</si>
  <si>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</si>
  <si>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</si>
  <si>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</si>
  <si>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</si>
  <si>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</si>
  <si>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</si>
  <si>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</si>
  <si>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</si>
  <si>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</si>
  <si>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</si>
  <si>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</si>
  <si>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</si>
  <si>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</si>
  <si>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</si>
  <si>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</si>
  <si>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</si>
  <si>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</si>
  <si>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</si>
  <si>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</si>
  <si>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</si>
  <si>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</si>
  <si>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</si>
  <si>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</si>
  <si>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</si>
  <si>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</si>
  <si>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</si>
  <si>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</si>
  <si>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</si>
  <si>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</si>
  <si>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</si>
  <si>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</si>
  <si>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</si>
  <si>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</si>
  <si>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</si>
  <si>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</si>
  <si>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</si>
  <si>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</si>
  <si>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</si>
  <si>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</si>
  <si>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</si>
  <si>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</si>
  <si>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</si>
  <si>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</si>
  <si>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</si>
  <si>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</si>
  <si>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</si>
  <si>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</si>
  <si>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</si>
  <si>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</si>
  <si>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</si>
  <si>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</si>
  <si>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</si>
  <si>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</si>
  <si>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</si>
  <si>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</si>
  <si>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</si>
  <si>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</si>
  <si>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</si>
  <si>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</si>
  <si>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</si>
  <si>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</si>
  <si>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</si>
  <si>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</si>
  <si>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</si>
  <si>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</si>
  <si>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</si>
  <si>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</si>
  <si>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</si>
  <si>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</si>
  <si>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</si>
  <si>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</si>
  <si>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</si>
  <si>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</si>
  <si>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</si>
  <si>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</si>
  <si>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</si>
  <si>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</si>
  <si>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</si>
  <si>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</si>
  <si>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</si>
  <si>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</si>
  <si>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</si>
  <si>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</si>
  <si>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</si>
  <si>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</si>
  <si>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</si>
  <si>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</si>
  <si>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</si>
  <si>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</si>
  <si>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</si>
  <si>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</si>
  <si>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</si>
  <si>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</si>
  <si>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</si>
  <si>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</si>
  <si>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</si>
  <si>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</si>
  <si>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</si>
  <si>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</si>
  <si>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</si>
  <si>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</si>
  <si>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</si>
  <si>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</si>
  <si>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</si>
  <si>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</si>
  <si>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</si>
  <si>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</si>
  <si>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</si>
  <si>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</si>
  <si>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</si>
  <si>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</si>
  <si>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</si>
  <si>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</si>
  <si>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</si>
  <si>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</si>
  <si>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</si>
  <si>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</si>
  <si>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</si>
  <si>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</si>
  <si>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</si>
  <si>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</si>
  <si>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</si>
  <si>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</si>
  <si>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</si>
  <si>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</si>
  <si>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</si>
  <si>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</si>
  <si>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</si>
  <si>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</si>
  <si>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</si>
  <si>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</si>
  <si>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</si>
  <si>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</si>
  <si>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</si>
  <si>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</si>
  <si>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</si>
  <si>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</si>
  <si>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</si>
  <si>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</si>
  <si>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</si>
  <si>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</si>
  <si>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</si>
  <si>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</si>
  <si>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</si>
  <si>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</si>
  <si>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</si>
  <si>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</si>
  <si>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</si>
  <si>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</si>
  <si>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</si>
  <si>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</si>
  <si>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</si>
  <si>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</si>
  <si>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</si>
  <si>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</si>
  <si>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</si>
  <si>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</si>
  <si>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</si>
  <si>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</si>
  <si>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</si>
  <si>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</si>
  <si>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</si>
  <si>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</si>
  <si>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</si>
  <si>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</si>
  <si>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</si>
  <si>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</si>
  <si>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</si>
  <si>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</si>
  <si>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</si>
  <si>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</si>
  <si>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</si>
  <si>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</si>
  <si>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</si>
  <si>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</si>
  <si>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</si>
  <si>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</si>
  <si>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</si>
  <si>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</si>
  <si>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</si>
  <si>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</si>
  <si>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</si>
  <si>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</si>
  <si>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</si>
  <si>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</si>
  <si>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</si>
  <si>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</si>
  <si>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</si>
  <si>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</si>
  <si>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</si>
  <si>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</si>
  <si>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</si>
  <si>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</si>
  <si>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</si>
  <si>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</si>
  <si>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</si>
  <si>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</si>
  <si>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</si>
  <si>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</si>
  <si>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</si>
  <si>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</si>
  <si>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</si>
  <si>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</si>
  <si>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</si>
  <si>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</si>
  <si>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</si>
  <si>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</si>
  <si>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</si>
  <si>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</si>
  <si>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</si>
  <si>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</si>
  <si>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</si>
  <si>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</si>
  <si>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</si>
  <si>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</si>
  <si>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</si>
  <si>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</si>
  <si>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</si>
  <si>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</si>
  <si>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</si>
  <si>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</si>
  <si>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</si>
  <si>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</si>
  <si>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</si>
  <si>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</si>
  <si>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</si>
  <si>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</si>
  <si>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</si>
  <si>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</si>
  <si>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</si>
  <si>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</si>
  <si>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</si>
  <si>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</si>
  <si>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</si>
  <si>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</si>
  <si>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</si>
  <si>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</si>
  <si>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</si>
  <si>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</si>
  <si>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</si>
  <si>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</si>
  <si>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</si>
  <si>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</si>
  <si>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</si>
  <si>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</si>
  <si>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</si>
  <si>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</si>
  <si>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</si>
  <si>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</si>
  <si>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</si>
  <si>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</si>
  <si>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</si>
  <si>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</si>
  <si>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</si>
  <si>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</si>
  <si>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</si>
  <si>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</si>
  <si>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</si>
  <si>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</si>
  <si>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</si>
  <si>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</si>
  <si>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</si>
  <si>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</si>
  <si>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</si>
  <si>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</si>
  <si>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</si>
  <si>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</si>
  <si>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</si>
  <si>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</si>
  <si>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</si>
  <si>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</si>
  <si>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</si>
  <si>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</si>
  <si>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</si>
  <si>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</si>
  <si>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</si>
  <si>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</si>
  <si>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</si>
  <si>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</si>
  <si>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</si>
  <si>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</si>
  <si>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</si>
  <si>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</si>
  <si>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</si>
  <si>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</si>
  <si>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</si>
  <si>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</si>
  <si>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</si>
  <si>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</si>
  <si>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</si>
  <si>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</si>
  <si>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</si>
  <si>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</si>
  <si>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</si>
  <si>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</si>
  <si>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</si>
  <si>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</si>
  <si>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</si>
  <si>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</si>
  <si>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</si>
  <si>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</si>
  <si>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</si>
  <si>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</si>
  <si>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</si>
  <si>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</si>
  <si>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</si>
  <si>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</si>
  <si>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</si>
  <si>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</si>
  <si>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</si>
  <si>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</si>
  <si>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</si>
  <si>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</si>
  <si>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</si>
  <si>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</si>
  <si>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</si>
  <si>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</si>
  <si>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</si>
  <si>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</si>
  <si>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</si>
  <si>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</si>
  <si>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</si>
  <si>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</si>
  <si>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</si>
  <si>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</si>
  <si>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</si>
  <si>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</si>
  <si>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</si>
  <si>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</si>
  <si>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</si>
  <si>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</si>
  <si>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</si>
  <si>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</si>
  <si>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</si>
  <si>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</si>
  <si>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</si>
  <si>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</si>
  <si>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</si>
  <si>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</si>
  <si>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</si>
  <si>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</si>
  <si>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</si>
  <si>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</si>
  <si>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</si>
  <si>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</si>
  <si>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</si>
  <si>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</si>
  <si>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</si>
  <si>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</si>
  <si>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</si>
  <si>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</si>
  <si>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</si>
  <si>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</si>
  <si>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</si>
  <si>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</si>
  <si>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</si>
  <si>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</si>
  <si>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</si>
  <si>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</si>
  <si>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</si>
  <si>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</si>
  <si>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</si>
  <si>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</si>
  <si>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</si>
  <si>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</si>
  <si>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</si>
  <si>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</si>
  <si>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</si>
  <si>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</si>
  <si>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</si>
  <si>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</si>
  <si>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</si>
  <si>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</si>
  <si>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</si>
  <si>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</si>
  <si>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</si>
  <si>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</si>
  <si>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</si>
  <si>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</si>
  <si>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</si>
  <si>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</si>
  <si>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</si>
  <si>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</si>
  <si>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</si>
  <si>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</si>
  <si>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</si>
  <si>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</si>
  <si>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</si>
  <si>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</si>
  <si>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</si>
  <si>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</si>
  <si>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</si>
  <si>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</si>
  <si>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</si>
  <si>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</si>
  <si>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</si>
  <si>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</si>
  <si>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</si>
  <si>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</si>
  <si>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</si>
  <si>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</si>
  <si>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</si>
  <si>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</si>
  <si>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</si>
  <si>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</si>
  <si>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</si>
  <si>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</si>
  <si>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</si>
  <si>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</si>
  <si>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</si>
  <si>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</si>
  <si>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</si>
  <si>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</si>
  <si>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</si>
  <si>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</si>
  <si>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</si>
  <si>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</si>
  <si>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</si>
  <si>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</si>
  <si>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</si>
  <si>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</si>
  <si>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</si>
  <si>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</si>
  <si>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</si>
  <si>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</si>
  <si>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</si>
  <si>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</si>
  <si>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</si>
  <si>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</si>
  <si>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</si>
  <si>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</si>
  <si>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</si>
  <si>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</si>
  <si>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</si>
  <si>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</si>
  <si>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</si>
  <si>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</si>
  <si>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</si>
  <si>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</si>
  <si>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</si>
  <si>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</si>
  <si>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</si>
  <si>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</si>
  <si>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</si>
  <si>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</si>
  <si>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</si>
  <si>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</si>
  <si>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</si>
  <si>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</si>
  <si>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</si>
  <si>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</si>
  <si>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</si>
  <si>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</si>
  <si>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</si>
  <si>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</si>
  <si>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</si>
  <si>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</si>
  <si>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</si>
  <si>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</si>
  <si>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</si>
  <si>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</si>
  <si>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</si>
  <si>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</si>
  <si>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</si>
  <si>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</si>
  <si>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</si>
  <si>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</si>
  <si>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</si>
  <si>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</si>
  <si>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</si>
  <si>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</si>
  <si>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</si>
  <si>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</si>
  <si>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</si>
  <si>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</si>
  <si>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</si>
  <si>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</si>
  <si>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</si>
  <si>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</si>
  <si>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</si>
  <si>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</si>
  <si>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</si>
  <si>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</si>
  <si>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</si>
  <si>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</si>
  <si>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</si>
  <si>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</si>
  <si>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</si>
  <si>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</si>
  <si>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</si>
  <si>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</si>
  <si>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</si>
  <si>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</si>
  <si>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</si>
  <si>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</si>
  <si>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</si>
  <si>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</si>
  <si>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</si>
  <si>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</si>
  <si>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</si>
  <si>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</si>
  <si>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</si>
  <si>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</si>
  <si>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</si>
  <si>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</si>
  <si>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</si>
  <si>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</si>
  <si>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</si>
  <si>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</si>
  <si>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</si>
  <si>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</si>
  <si>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</si>
  <si>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</si>
  <si>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</si>
  <si>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</si>
  <si>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</si>
  <si>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</si>
  <si>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</si>
  <si>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</si>
  <si>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</si>
  <si>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</si>
  <si>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</si>
  <si>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</si>
  <si>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</si>
  <si>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</si>
  <si>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</si>
  <si>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</si>
  <si>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</si>
  <si>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</si>
  <si>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</si>
  <si>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</si>
  <si>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</si>
  <si>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</si>
  <si>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</si>
  <si>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</si>
  <si>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</si>
  <si>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</si>
  <si>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</si>
  <si>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</si>
  <si>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</si>
  <si>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</si>
  <si>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</si>
  <si>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</si>
  <si>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</si>
  <si>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</si>
  <si>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</si>
  <si>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</si>
  <si>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</si>
  <si>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</si>
  <si>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</si>
  <si>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</si>
  <si>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</si>
  <si>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</si>
  <si>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</si>
  <si>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</si>
  <si>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</si>
  <si>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</si>
  <si>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</si>
  <si>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</si>
  <si>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</si>
  <si>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</si>
  <si>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</si>
  <si>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</si>
  <si>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</si>
  <si>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</si>
  <si>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</si>
  <si>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</si>
  <si>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</si>
  <si>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</si>
  <si>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</si>
  <si>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</si>
  <si>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</si>
  <si>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</si>
  <si>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</si>
  <si>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</si>
  <si>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</si>
  <si>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</si>
  <si>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</si>
  <si>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</si>
  <si>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</si>
  <si>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</si>
  <si>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</si>
  <si>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</si>
  <si>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</si>
  <si>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</si>
  <si>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</si>
  <si>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</si>
  <si>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</si>
  <si>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</si>
  <si>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</si>
  <si>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</si>
  <si>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</si>
  <si>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</si>
  <si>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</si>
  <si>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</si>
  <si>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</si>
  <si>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</si>
  <si>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</si>
  <si>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</si>
  <si>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</si>
  <si>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</si>
  <si>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</si>
  <si>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</si>
  <si>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</si>
  <si>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</si>
  <si>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</si>
  <si>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</si>
  <si>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</si>
  <si>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</si>
  <si>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</si>
  <si>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</si>
  <si>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</si>
  <si>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</si>
  <si>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</si>
  <si>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</si>
  <si>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</si>
  <si>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</si>
  <si>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</si>
  <si>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</si>
  <si>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</si>
  <si>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</si>
  <si>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</si>
  <si>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</si>
  <si>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</si>
  <si>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</si>
  <si>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</si>
  <si>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</si>
  <si>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</si>
  <si>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</si>
  <si>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</si>
  <si>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</si>
  <si>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</si>
  <si>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</si>
  <si>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</si>
  <si>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</si>
  <si>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</si>
  <si>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</si>
  <si>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</si>
  <si>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</si>
  <si>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</si>
  <si>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</si>
  <si>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</si>
  <si>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</si>
  <si>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</si>
  <si>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</si>
  <si>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</si>
  <si>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</si>
  <si>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</si>
  <si>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</si>
  <si>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</si>
  <si>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</si>
  <si>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</si>
  <si>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</si>
  <si>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</si>
  <si>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</si>
  <si>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</si>
  <si>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</si>
  <si>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</si>
  <si>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</si>
  <si>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</si>
  <si>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</si>
  <si>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</si>
  <si>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</si>
  <si>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</si>
  <si>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</si>
  <si>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</si>
  <si>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</si>
  <si>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</si>
  <si>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</si>
  <si>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</si>
  <si>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</si>
  <si>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</si>
  <si>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</si>
  <si>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</si>
  <si>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</si>
  <si>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</si>
  <si>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</si>
  <si>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</si>
  <si>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</si>
  <si>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</si>
  <si>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</si>
  <si>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</si>
  <si>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</si>
  <si>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</si>
  <si>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</si>
  <si>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</si>
  <si>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</si>
  <si>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</si>
  <si>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</si>
  <si>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</si>
  <si>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</si>
  <si>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</si>
  <si>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</si>
  <si>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</si>
  <si>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</si>
  <si>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</si>
  <si>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</si>
  <si>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</si>
  <si>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</si>
  <si>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</si>
  <si>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</si>
  <si>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</si>
  <si>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</si>
  <si>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</si>
  <si>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</si>
  <si>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</si>
  <si>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</si>
  <si>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</si>
  <si>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</si>
  <si>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</si>
  <si>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</si>
  <si>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</si>
  <si>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</si>
  <si>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</si>
  <si>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</si>
  <si>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</si>
  <si>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</si>
  <si>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</si>
  <si>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</si>
  <si>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</si>
  <si>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</si>
  <si>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</si>
  <si>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</si>
  <si>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</si>
  <si>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</si>
  <si>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</si>
  <si>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</si>
  <si>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</si>
  <si>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</si>
  <si>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</si>
  <si>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</si>
  <si>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</si>
  <si>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</si>
  <si>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</si>
  <si>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</si>
  <si>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</si>
  <si>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</si>
  <si>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</si>
  <si>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</si>
  <si>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</si>
  <si>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</si>
  <si>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</si>
  <si>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</si>
  <si>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</si>
  <si>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</si>
  <si>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</si>
  <si>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</si>
  <si>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</si>
  <si>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</si>
  <si>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</si>
  <si>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</si>
  <si>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</si>
  <si>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</si>
  <si>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</si>
  <si>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</si>
  <si>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</si>
  <si>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</si>
  <si>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</si>
  <si>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</si>
  <si>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</si>
  <si>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</si>
  <si>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</si>
  <si>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</si>
  <si>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</si>
  <si>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</si>
  <si>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</si>
  <si>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</si>
  <si>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</si>
  <si>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</si>
  <si>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</si>
  <si>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</si>
  <si>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</si>
  <si>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</si>
  <si>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</si>
  <si>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</si>
  <si>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</si>
  <si>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</si>
  <si>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</si>
  <si>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</si>
  <si>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</si>
  <si>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</si>
  <si>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</si>
  <si>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</si>
  <si>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</si>
  <si>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</si>
  <si>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</si>
  <si>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</si>
  <si>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</si>
  <si>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</si>
  <si>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</si>
  <si>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</si>
  <si>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</si>
  <si>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</si>
  <si>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</si>
  <si>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</si>
  <si>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</si>
  <si>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</si>
  <si>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</si>
  <si>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</si>
  <si>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</si>
  <si>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</si>
  <si>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</si>
  <si>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</si>
  <si>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</si>
  <si>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</si>
  <si>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</si>
  <si>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</si>
  <si>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</si>
  <si>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</si>
  <si>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</si>
  <si>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</si>
  <si>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</si>
  <si>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</si>
  <si>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</si>
  <si>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</si>
  <si>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</si>
  <si>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</si>
  <si>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</si>
  <si>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</si>
  <si>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</si>
  <si>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</si>
  <si>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</si>
  <si>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</si>
  <si>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</si>
  <si>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</si>
  <si>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</si>
  <si>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</si>
  <si>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</si>
  <si>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</si>
  <si>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</si>
  <si>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</si>
  <si>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</si>
  <si>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</si>
  <si>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</si>
  <si>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</si>
  <si>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</si>
  <si>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</si>
  <si>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</si>
  <si>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</si>
  <si>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</si>
  <si>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</si>
  <si>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</si>
  <si>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</si>
  <si>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</si>
  <si>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</si>
  <si>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</si>
  <si>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</si>
  <si>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</si>
  <si>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</si>
  <si>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</si>
  <si>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</si>
  <si>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</si>
  <si>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</si>
  <si>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</si>
  <si>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</si>
  <si>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</si>
  <si>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</si>
  <si>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</si>
  <si>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</si>
  <si>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</si>
  <si>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</si>
  <si>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</si>
  <si>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</si>
  <si>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</si>
  <si>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</si>
  <si>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</si>
  <si>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</si>
  <si>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</si>
  <si>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</si>
  <si>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</si>
  <si>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</si>
  <si>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</si>
  <si>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</si>
  <si>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</si>
  <si>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</si>
  <si>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</si>
  <si>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</si>
  <si>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</si>
  <si>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</si>
  <si>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</si>
  <si>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</si>
  <si>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</si>
  <si>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</si>
  <si>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</si>
  <si>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</si>
  <si>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</si>
  <si>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</si>
  <si>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</si>
  <si>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</si>
  <si>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</si>
  <si>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</si>
  <si>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</si>
  <si>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</si>
  <si>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</si>
  <si>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</si>
  <si>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</si>
  <si>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</si>
  <si>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</si>
  <si>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</si>
  <si>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</si>
  <si>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</si>
  <si>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</si>
  <si>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</si>
  <si>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</si>
  <si>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</si>
  <si>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</si>
  <si>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</si>
  <si>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</si>
  <si>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</si>
  <si>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</si>
  <si>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</si>
  <si>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</si>
  <si>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</si>
  <si>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</si>
  <si>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</si>
  <si>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</si>
  <si>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</si>
  <si>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</si>
  <si>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</si>
  <si>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</si>
  <si>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</si>
  <si>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</si>
  <si>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</si>
  <si>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</si>
  <si>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</si>
  <si>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</si>
  <si>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</si>
  <si>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</si>
  <si>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</si>
  <si>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</si>
  <si>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</si>
  <si>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</si>
  <si>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</si>
  <si>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</si>
  <si>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</si>
  <si>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</si>
  <si>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</si>
  <si>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</si>
  <si>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</si>
  <si>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</si>
  <si>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</si>
  <si>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</si>
  <si>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</si>
  <si>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</si>
  <si>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</si>
  <si>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</si>
  <si>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</si>
  <si>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</si>
  <si>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</si>
  <si>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</si>
  <si>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</si>
  <si>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</si>
  <si>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</si>
  <si>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</si>
  <si>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</si>
  <si>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</si>
  <si>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</si>
  <si>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</si>
  <si>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</si>
  <si>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</si>
  <si>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</si>
  <si>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</si>
  <si>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</si>
  <si>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</si>
  <si>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</si>
  <si>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</si>
  <si>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</si>
  <si>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</si>
  <si>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</si>
  <si>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</si>
  <si>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</si>
  <si>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</si>
  <si>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</si>
  <si>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</si>
  <si>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</si>
  <si>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</si>
  <si>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</si>
  <si>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</si>
  <si>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</si>
  <si>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</si>
  <si>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</si>
  <si>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</si>
  <si>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</si>
  <si>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</si>
  <si>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</si>
  <si>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</si>
  <si>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</si>
  <si>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</si>
  <si>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</si>
  <si>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</si>
  <si>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</si>
  <si>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</si>
  <si>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</si>
  <si>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</si>
  <si>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</si>
  <si>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</si>
  <si>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</si>
  <si>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</si>
  <si>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</si>
  <si>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</si>
  <si>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</si>
  <si>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</si>
  <si>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</si>
  <si>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</si>
  <si>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</si>
  <si>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</si>
  <si>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</si>
  <si>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</si>
  <si>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</si>
  <si>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</si>
  <si>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</si>
  <si>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</si>
  <si>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</si>
  <si>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</si>
  <si>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</si>
  <si>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</si>
  <si>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</si>
  <si>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</si>
  <si>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</si>
  <si>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</si>
  <si>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</si>
  <si>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</si>
  <si>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</si>
  <si>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</si>
  <si>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</si>
  <si>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</si>
  <si>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</si>
  <si>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</si>
  <si>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</si>
  <si>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</si>
  <si>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</si>
  <si>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</si>
  <si>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</si>
  <si>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</si>
  <si>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</si>
  <si>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</si>
  <si>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</si>
  <si>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</si>
  <si>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</si>
  <si>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</si>
  <si>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</si>
  <si>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</si>
  <si>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</si>
  <si>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</si>
  <si>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</si>
  <si>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</si>
  <si>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</si>
  <si>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</si>
  <si>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</si>
  <si>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</si>
  <si>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</si>
  <si>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</si>
  <si>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</si>
  <si>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</si>
  <si>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</si>
  <si>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</si>
  <si>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</si>
  <si>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</si>
  <si>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</si>
  <si>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</si>
  <si>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</si>
  <si>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</si>
  <si>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</si>
  <si>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</si>
  <si>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</si>
  <si>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</si>
  <si>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</si>
  <si>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</si>
  <si>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</si>
  <si>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</si>
  <si>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</si>
  <si>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</si>
  <si>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</si>
  <si>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</si>
  <si>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</si>
  <si>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</si>
  <si>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</si>
  <si>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</si>
  <si>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</si>
  <si>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</si>
  <si>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</si>
  <si>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</si>
  <si>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</si>
  <si>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</si>
  <si>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</si>
  <si>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</si>
  <si>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</si>
  <si>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</si>
  <si>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</si>
  <si>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</si>
  <si>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</si>
  <si>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</si>
  <si>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</si>
  <si>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</si>
  <si>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</si>
  <si>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</si>
  <si>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</si>
  <si>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</si>
  <si>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</si>
  <si>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</si>
  <si>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</si>
  <si>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</si>
  <si>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</si>
  <si>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</si>
  <si>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</si>
  <si>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</si>
  <si>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</si>
  <si>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</si>
  <si>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</si>
  <si>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</si>
  <si>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</si>
  <si>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</si>
  <si>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</si>
  <si>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</si>
  <si>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</si>
  <si>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</si>
  <si>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</si>
  <si>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</si>
  <si>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</si>
  <si>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</si>
  <si>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</si>
  <si>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</si>
  <si>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</si>
  <si>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</si>
  <si>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</si>
  <si>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</si>
  <si>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</si>
  <si>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</si>
  <si>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</si>
  <si>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</si>
  <si>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</si>
  <si>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</si>
  <si>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</si>
  <si>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</si>
  <si>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</si>
  <si>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</si>
  <si>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</si>
  <si>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</si>
  <si>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</si>
  <si>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</si>
  <si>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</si>
  <si>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</si>
  <si>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</si>
  <si>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</si>
  <si>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</si>
  <si>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</si>
  <si>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</si>
  <si>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</si>
  <si>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</si>
  <si>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</si>
  <si>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</si>
  <si>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</si>
  <si>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</si>
  <si>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</si>
  <si>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</si>
  <si>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</si>
  <si>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</si>
  <si>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</si>
  <si>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</si>
  <si>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</si>
  <si>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</si>
  <si>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</si>
  <si>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</si>
  <si>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</si>
  <si>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</si>
  <si>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</si>
  <si>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</si>
  <si>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</si>
  <si>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</si>
  <si>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</si>
  <si>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</si>
  <si>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</si>
  <si>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</si>
  <si>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</si>
  <si>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</si>
  <si>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</si>
  <si>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</si>
  <si>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</si>
  <si>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</si>
  <si>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</si>
  <si>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</si>
  <si>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</si>
  <si>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</si>
  <si>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</si>
  <si>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</si>
  <si>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</si>
  <si>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</si>
  <si>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</si>
  <si>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</si>
  <si>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</si>
  <si>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</si>
  <si>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</si>
  <si>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</si>
  <si>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</si>
  <si>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</si>
  <si>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</si>
  <si>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</si>
  <si>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</si>
  <si>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</si>
  <si>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</si>
  <si>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</si>
  <si>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</si>
  <si>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</si>
  <si>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</si>
  <si>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</si>
  <si>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</si>
  <si>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</si>
  <si>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</si>
  <si>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</si>
  <si>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</si>
  <si>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</si>
  <si>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</si>
  <si>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</si>
  <si>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</si>
  <si>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</si>
  <si>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</si>
  <si>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</si>
  <si>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</si>
  <si>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</si>
  <si>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</si>
  <si>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</si>
  <si>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</si>
  <si>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</si>
  <si>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</si>
  <si>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</si>
  <si>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</si>
  <si>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</si>
  <si>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</si>
  <si>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</si>
  <si>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</si>
  <si>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</si>
  <si>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</si>
  <si>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</si>
  <si>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</si>
  <si>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</si>
  <si>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</si>
  <si>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</si>
  <si>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</si>
  <si>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</si>
  <si>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</si>
  <si>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</si>
  <si>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</si>
  <si>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</si>
  <si>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</si>
  <si>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</si>
  <si>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</si>
  <si>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</si>
  <si>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</si>
  <si>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</si>
  <si>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</si>
  <si>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</si>
  <si>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</si>
  <si>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</si>
  <si>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</si>
  <si>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</si>
  <si>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</si>
  <si>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</si>
  <si>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</si>
  <si>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</si>
  <si>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</si>
  <si>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</si>
  <si>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</si>
  <si>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</si>
  <si>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</si>
  <si>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</si>
  <si>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</si>
  <si>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</si>
  <si>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</si>
  <si>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</si>
  <si>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</si>
  <si>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</si>
  <si>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</si>
  <si>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</si>
  <si>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</si>
  <si>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</si>
  <si>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</si>
  <si>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</si>
  <si>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</si>
  <si>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</si>
  <si>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</si>
  <si>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</si>
  <si>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</si>
  <si>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</si>
  <si>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</si>
  <si>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</si>
  <si>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</si>
  <si>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</si>
  <si>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</si>
  <si>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</si>
  <si>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</si>
  <si>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</si>
  <si>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</si>
  <si>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</si>
  <si>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</si>
  <si>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</si>
  <si>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</si>
  <si>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</si>
  <si>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</si>
  <si>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</si>
  <si>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</si>
  <si>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</si>
  <si>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</si>
  <si>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</si>
  <si>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</si>
  <si>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</si>
  <si>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</si>
  <si>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</si>
  <si>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</si>
  <si>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</si>
  <si>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</si>
  <si>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</si>
  <si>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</si>
  <si>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</si>
  <si>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</si>
  <si>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</si>
  <si>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</si>
  <si>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</si>
  <si>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</si>
  <si>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</si>
  <si>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</si>
  <si>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</si>
  <si>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</si>
  <si>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</si>
  <si>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</si>
  <si>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</si>
  <si>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</si>
  <si>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</si>
  <si>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</si>
  <si>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</si>
  <si>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</si>
  <si>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</si>
  <si>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</si>
  <si>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</si>
  <si>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</si>
  <si>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</si>
  <si>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</si>
  <si>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</si>
  <si>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</si>
  <si>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</si>
  <si>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</si>
  <si>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</si>
  <si>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</si>
  <si>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</si>
  <si>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</si>
  <si>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</si>
  <si>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</si>
  <si>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</si>
  <si>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</si>
  <si>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</si>
  <si>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</si>
  <si>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</si>
  <si>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</si>
  <si>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</si>
  <si>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</si>
  <si>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</si>
  <si>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</si>
  <si>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</si>
  <si>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</si>
  <si>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</si>
  <si>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</si>
  <si>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</si>
  <si>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</si>
  <si>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</si>
  <si>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</si>
  <si>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</si>
  <si>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</si>
  <si>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</si>
  <si>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</si>
  <si>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</si>
  <si>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</si>
  <si>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</si>
  <si>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</si>
  <si>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</si>
  <si>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</si>
  <si>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</si>
  <si>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</si>
  <si>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</si>
  <si>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</si>
  <si>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</si>
  <si>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</si>
  <si>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</si>
  <si>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</si>
  <si>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</si>
  <si>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</si>
  <si>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</si>
  <si>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</si>
  <si>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</si>
  <si>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</si>
  <si>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</si>
  <si>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</si>
  <si>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</si>
  <si>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</si>
  <si>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</si>
  <si>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</si>
  <si>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</si>
  <si>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</si>
  <si>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</si>
  <si>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</si>
  <si>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</si>
  <si>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</si>
  <si>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</si>
  <si>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</si>
  <si>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</si>
  <si>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</si>
  <si>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</si>
  <si>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</si>
  <si>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</si>
  <si>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</si>
  <si>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</si>
  <si>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</si>
  <si>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</si>
  <si>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</si>
  <si>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</si>
  <si>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</si>
  <si>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</si>
  <si>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</si>
  <si>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</si>
  <si>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</si>
  <si>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</si>
  <si>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45 min</t>
  </si>
  <si>
    <t>PCM-20251211-00003174</t>
  </si>
  <si>
    <t>ETA 70 min</t>
  </si>
  <si>
    <t>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</si>
  <si>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</si>
  <si>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</si>
  <si>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</si>
  <si>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</si>
  <si>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</si>
  <si>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</si>
  <si>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</si>
  <si>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</si>
  <si>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</si>
  <si>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</si>
  <si>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</si>
  <si>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</si>
  <si>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</si>
  <si>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</si>
  <si>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</si>
  <si>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TT-20251211-02302</t>
  </si>
  <si>
    <t>Team reached site and found SCECO Power NA at site and no parking available to connect PG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</si>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</sst>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4" totalsRowShown="0" headerRowDxfId="30" dataDxfId="29" headerRowBorderDxfId="27" tableBorderDxfId="28">
  <autoFilter ref="A1:M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2" totalsRowShown="0" headerRowDxfId="13" tableBorderDxfId="12">
  <autoFilter ref="A1:L3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339.91369432870124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46002.862120254627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46002.862120254627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46002.862120254627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46002.862120254627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46002.862120254627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46002.862120254627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46002.862120254627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46002.862120254627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46002.862120254627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46002.862120254627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46002.862120254627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46002.862120254627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46002.862120254627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46002.862120254627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46002.862120254627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46002.862120254627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46002.862120254627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46002.862120254627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46002.862120254627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46002.862120254627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46002.862120254627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46002.862120254627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46002.862120254627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46002.862120254627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46002.862120254627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46002.862120254627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46002.862120254627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46002.862120254627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46002.862120254627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46002.862120254627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46002.862120254627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46002.862120254627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46002.862120254627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46002.862120254627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46002.862120254627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46002.862120254627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46002.862120254627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46002.862120254627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46002.862120254627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46002.862120254627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46002.862120254627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46002.862120254627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46002.862120254627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46002.862120254627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46002.862120254627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46002.862120254627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46002.862120254627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46002.862120254627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46002.862120254627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46002.862120254627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46002.862120254627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46002.862120254627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46002.862120254627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46002.862120254627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46002.862120254627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46002.862120254627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46002.862120254627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46002.862120254627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46002.862120254627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46002.862120254627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46002.862120254627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46002.862120254627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46002.862120254627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46002.862120254627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46002.862120254627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46002.862120254627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46002.862120254627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46002.862120254627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46002.862120254627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46002.862120254627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46002.862120254627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46002.862120254627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46002.862120254627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46002.862120254627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46002.862120254627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46002.862120254627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46002.862120254627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46002.862120254627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46002.862120254627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46002.862120254627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46002.862120254627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46002.862120254627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46002.862120254627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46002.862120254627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46002.862120254627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46002.862120254627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46002.862120254627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46002.862120254627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46002.862120254627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46002.862120254627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46002.862120254627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46002.862120254627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46002.862120254627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46002.862120254627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46002.862120254627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46002.862120254627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46002.862120254627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46002.862120254627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46002.862120254627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46002.862120254627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46002.862120254627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46002.862120254627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46002.862120254627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46002.862120254627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46002.862120254627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46002.862120254627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46002.862120254627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46002.862120254627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46002.862120254627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46002.862120254627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46002.862120254627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46002.862120254627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46002.862120254627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46002.862120254627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46002.862120254627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46002.862120254627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46002.862120254627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46002.862120254627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46002.862120254627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46002.862120254627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46002.862120254627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46002.862120254627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46002.862120254627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46002.862120254627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46002.862120254627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46002.862120254627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46002.862120254627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46002.862120254627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46002.862120254627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46002.862120254627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46002.862120254627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46002.862120254627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46002.862120254627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65407140-FC11-4304-9D55-673BD51AAD4F}"/>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177.86228229166591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18.474701273145911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5.5067383101850282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2.0302105324080912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46002.862120254627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46002.862120254627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46002.862120254627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46002.862120254627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46002.862120254627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46002.862120254627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46002.862120254627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46002.862120254627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46002.862120254627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46002.862120254627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46002.862120254627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46002.862120254627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46002.862120254627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46002.862120254627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46002.862120254627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46002.862120254627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46002.862120254627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46002.862120254627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46002.862120254627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46002.862120254627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46002.862120254627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46002.862120254627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46002.862120254627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46002.862120254627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46002.862120254627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46002.862120254627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46002.862120254627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46002.862120254627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46002.862120254627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46002.862120254627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46002.862120254627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46002.862120254627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46002.862120254627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46002.862120254627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46002.862120254627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46002.862120254627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46002.862120254627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46002.862120254627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46002.862120254627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46002.862120254627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46002.862120254627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46002.862120254627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46002.862120254627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46002.862120254627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46002.862120254627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46002.862120254627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46002.862120254627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46002.862120254627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46002.862120254627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46002.862120254627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46002.862120254627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46002.862120254627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46002.862120254627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46002.862120254627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46002.862120254627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46002.862120254627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46002.862120254627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46002.862120254627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46002.862120254627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46002.862120254627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46002.862120254627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46002.862120254627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46002.862120254627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46002.862120254627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46002.862120254627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46002.862120254627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46002.862120254627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46002.862120254627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46002.862120254627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46002.862120254627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46002.862120254627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46002.862120254627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46002.862120254627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46002.862120254627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46002.862120254627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46002.862120254627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46002.862120254627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46002.862120254627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46002.862120254627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46002.862120254627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46002.862120254627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46002.862120254627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46002.862120254627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46002.862120254627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46002.862120254627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46002.862120254627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46002.862120254627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46002.862120254627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46002.862120254627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46002.862120254627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46002.862120254627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46002.862120254627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46002.862120254627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46002.862120254627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46002.862120254627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46002.862120254627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46002.862120254627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46002.862120254627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46002.862120254627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46002.862120254627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46002.862120254627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46002.862120254627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46002.862120254627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46002.862120254627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46002.862120254627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46002.862120254627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46002.862120254627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46002.862120254627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46002.862120254627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46002.862120254627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46002.862120254627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46002.862120254627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46002.862120254627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46002.862120254627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46002.862120254627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46002.862120254627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46002.862120254627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46002.862120254627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46002.862120254627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46002.862120254627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46002.862120254627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46002.862120254627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46002.862120254627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46002.862120254627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46002.862120254627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46002.862120254627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46002.862120254627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46002.862120254627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46002.862120254627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46002.862120254627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46002.862120254627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46002.862120254627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46002.862120254627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46002.862120254627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46002.862120254627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46002.862120254627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46002.862120254627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46002.862120254627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46002.862120254627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46002.862120254627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46002.862120254627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46002.862120254627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46002.862120254627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46002.862120254627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46002.862120254627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46002.862120254627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46002.862120254627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46002.862120254627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46002.862120254627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46002.862120254627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46002.862120254627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46002.862120254627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46002.862120254627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46002.862120254627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46002.862120254627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46002.862120254627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46002.862120254627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46002.862120254627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46002.862120254627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46002.862120254627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46002.862120254627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46002.862120254627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46002.862120254627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46002.862120254627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46002.862120254627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46002.862120254627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46002.862120254627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46002.862120254627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46002.862120254627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46002.862120254627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46002.862120254627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46002.862120254627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46002.862120254627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46002.862120254627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46002.862120254627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46002.862120254627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46002.862120254627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46002.862120254627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46002.862120254627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46002.862120254627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46002.862120254627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46002.862120254627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46002.862120254627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46002.862120254627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46002.862120254627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46002.862120254627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46002.862120254627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46002.862120254627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46002.862120254627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46002.862120254627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46002.862120254627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46002.862120254627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46002.862120254627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46002.862120254627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46002.862120254627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46002.862120254627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46002.862120254627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46002.862120254627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46002.862120254627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46002.862120254627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46002.862120254627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46002.862120254627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46002.862120254627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46002.862120254627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46002.862120254627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46002.862120254627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46002.862120254627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46002.862120254627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46002.862120254627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46002.862120254627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46002.862120254627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46002.862120254627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46002.862120254627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46002.862120254627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46002.862120254627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46002.862120254627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46002.862120254627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46002.862120254627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46002.862120254627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46002.862120254627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46002.862120254627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46002.862120254627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46002.862120254627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46002.862120254627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46002.862120254627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46002.862120254627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46002.862120254627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46002.862120254627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46002.862120254627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46002.862120254627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46002.862120254627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46002.862120254627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46002.862120254627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46002.862120254627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46002.862120254627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46002.862120254627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46002.862120254627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46002.862120254627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46002.862120254627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46002.862120254627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46002.862120254627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46002.862120254627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46002.862120254627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46002.862120254627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46002.862120254627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46002.862120254627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46002.862120254627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46002.862120254627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46002.862120254627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46002.862120254627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46002.862120254627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46002.862120254627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46002.862120254627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46002.862120254627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46002.862120254627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46002.862120254627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46002.862120254627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46002.862120254627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46002.862120254627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46002.862120254627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46002.862120254627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46002.862120254627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46002.862120254627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46002.862120254627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46002.862120254627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46002.862120254627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46002.862120254627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46002.862120254627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46002.862120254627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46002.862120254627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46002.862120254627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46002.862120254627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46002.862120254627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46002.862120254627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46002.862120254627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46002.862120254627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46002.862120254627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46002.862120254627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46002.862120254627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46002.862120254627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46002.862120254627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46002.862120254627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46002.862120254627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46002.862120254627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46002.862120254627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46002.862120254627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46002.862120254627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46002.862120254627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46002.862120254627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46002.862120254627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46002.862120254627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46002.862120254627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46002.862120254627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46002.862120254627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46002.862120254627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46002.862120254627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46002.862120254627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46002.862120254627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46002.862120254627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46002.862120254627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46002.862120254627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46002.862120254627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46002.862120254627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46002.862120254627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46002.862120254627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46002.862120254627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46002.862120254627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46002.862120254627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46002.862120254627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46002.862120254627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46002.862120254627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46002.862120254627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46002.862120254627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46002.862120254627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46002.862120254627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46002.862120254627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46002.862120254627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46002.862120254627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46002.862120254627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46002.862120254627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46002.862120254627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46002.862120254627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46002.862120254627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46002.862120254627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46002.862120254627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46002.862120254627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46002.862120254627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46002.862120254627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46002.862120254627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46002.862120254627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46002.862120254627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46002.862120254627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46002.862120254627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46002.862120254627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46002.862120254627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46002.862120254627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46002.862120254627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46002.862120254627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46002.862120254627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46002.862120254627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46002.862120254627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46002.862120254627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46002.862120254627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46002.862120254627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46002.862120254627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46002.862120254627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46002.862120254627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46002.862120254627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46002.862120254627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46002.862120254627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46002.862120254627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46002.862120254627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46002.862120254627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46002.862120254627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46002.862120254627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46002.862120254627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46002.862120254627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46002.862120254627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46002.862120254627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46002.862120254627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46002.862120254627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46002.862120254627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46002.862120254627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46002.862120254627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46002.862120254627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46002.862120254627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46002.862120254627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46002.862120254627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46002.862120254627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46002.862120254627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46002.862120254627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46002.862120254627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46002.862120254627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46002.862120254627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46002.862120254627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46002.862120254627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46002.862120254627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46002.862120254627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46002.862120254627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46002.862120254627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46002.862120254627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46002.862120254627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46002.862120254627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46002.862120254627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46002.862120254627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46002.862120254627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46002.862120254627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46002.862120254627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46002.862120254627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46002.862120254627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46002.862120254627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46002.862120254627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46002.862120254627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46002.862120254627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46002.862120254627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46002.862120254627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46002.862120254627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46002.862120254627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46002.862120254627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46002.862120254627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46002.862120254627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46002.862120254627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46002.862120254627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46002.862120254627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46002.862120254627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46002.862120254627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46002.862120254627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46002.862120254627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46002.862120254627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46002.862120254627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46002.862120254627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46002.862120254627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46002.862120254627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46002.862120254627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46002.862120254627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46002.862120254627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46002.862120254627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46002.862120254627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46002.862120254627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46002.862120254627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46002.862120254627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46002.862120254627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46002.862120254627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46002.862120254627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46002.862120254627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46002.862120254627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46002.862120254627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46002.862120254627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46002.862120254627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46002.862120254627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46002.862120254627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46002.862120254627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46002.862120254627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46002.862120254627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46002.862120254627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46002.862120254627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46002.862120254627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46002.862120254627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46002.862120254627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46002.862120254627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46002.862120254627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46002.862120254627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46002.862120254627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46002.862120254627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46002.862120254627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46002.862120254627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46002.862120254627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46002.862120254627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46002.862120254627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46002.862120254627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46002.862120254627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46002.862120254627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46002.862120254627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46002.862120254627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46002.862120254627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46002.862120254627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46002.862120254627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46002.862120254627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46002.862120254627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46002.862120254627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46002.862120254627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46002.862120254627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46002.862120254627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46002.862120254627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46002.862120254627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46002.862120254627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46002.862120254627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46002.862120254627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46002.862120254627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46002.862120254627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46002.862120254627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46002.862120254627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46002.862120254627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46002.862120254627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46002.862120254627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46002.862120254627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46002.862120254627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46002.862120254627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46002.862120254627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46002.862120254627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46002.862120254627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46002.862120254627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46002.862120254627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46002.862120254627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46002.862120254627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46002.862120254627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46002.862120254627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46002.862120254627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46002.862120254627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46002.862120254627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46002.862120254627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46002.862120254627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46002.862120254627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46002.862120254627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46002.862120254627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46002.862120254627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46002.862120254627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46002.862120254627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46002.862120254627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46002.862120254627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46002.862120254627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46002.862120254627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46002.862120254627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46002.862120254627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46002.862120254627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46002.862120254627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46002.862120254627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46002.862120254627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46002.862120254627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46002.862120254627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46002.862120254627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46002.862120254627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46002.862120254627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46002.862120254627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46002.862120254627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46002.862120254627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46002.862120254627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46002.862120254627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46002.862120254627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46002.862120254627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46002.862120254627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46002.862120254627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46002.862120254627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46002.862120254627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46002.862120254627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46002.862120254627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46002.862120254627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46002.862120254627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46002.862120254627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46002.862120254627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46002.862120254627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46002.862120254627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46002.862120254627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46002.862120254627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46002.862120254627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46002.862120254627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46002.862120254627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46002.862120254627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46002.862120254627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46002.862120254627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46002.862120254627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46002.862120254627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46002.862120254627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46002.862120254627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46002.862120254627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46002.862120254627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46002.862120254627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46002.862120254627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46002.862120254627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46002.862120254627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46002.862120254627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46002.862120254627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46002.862120254627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46002.862120254627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46002.862120254627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46002.862120254627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46002.862120254627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46002.862120254627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46002.862120254627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46002.862120254627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46002.862120254627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46002.862120254627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46002.862120254627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46002.862120254627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46002.862120254627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46002.862120254627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46002.862120254627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46002.862120254627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46002.862120254627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46002.862120254627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46002.862120254627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46002.862120254627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46002.862120254627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46002.862120254627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46002.862120254627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46002.862120254627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46002.862120254627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46002.862120254627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46002.862120254627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46002.862120254627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46002.862120254627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46002.862120254627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46002.862120254627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46002.862120254627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46002.862120254627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46002.862120254627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46002.862120254627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46002.862120254627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46002.862120254627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46002.862120254627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46002.862120254627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46002.862120254627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46002.862120254627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46002.862120254627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46002.862120254627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46002.862120254627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46002.862120254627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46002.862120254627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46002.862120254627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46002.862120254627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46002.862120254627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46002.862120254627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46002.862120254627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46002.862120254627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46002.862120254627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46002.862120254627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46002.862120254627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46002.862120254627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46002.862120254627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46002.862120254627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46002.862120254627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46002.862120254627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46002.862120254627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46002.862120254627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46002.862120254627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46002.862120254627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46002.862120254627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46002.862120254627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46002.862120254627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46002.862120254627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46002.862120254627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46002.862120254627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46002.862120254627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46002.862120254627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46002.862120254627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46002.862120254627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46002.862120254627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46002.862120254627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46002.862120254627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46002.862120254627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46002.862120254627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46002.862120254627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46002.862120254627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46002.862120254627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46002.862120254627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46002.862120254627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46002.862120254627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46002.862120254627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46002.862120254627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46002.862120254627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46002.862120254627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46002.862120254627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46002.862120254627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46002.862120254627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46002.862120254627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46002.862120254627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46002.862120254627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46002.862120254627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46002.862120254627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46002.862120254627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46002.862120254627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46002.862120254627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46002.862120254627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46002.862120254627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46002.862120254627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46002.862120254627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46002.862120254627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46002.862120254627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46002.862120254627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46002.862120254627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46002.862120254627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46002.862120254627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46002.862120254627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46002.862120254627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46002.862120254627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46002.862120254627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46002.862120254627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46002.862120254627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46002.862120254627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46002.862120254627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46002.862120254627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46002.862120254627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46002.862120254627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46002.862120254627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46002.862120254627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46002.862120254627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46002.862120254627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46002.862120254627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46002.862120254627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46002.862120254627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46002.862120254627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46002.862120254627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46002.862120254627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46002.862120254627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46002.862120254627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46002.862120254627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46002.862120254627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46002.862120254627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46002.862120254627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46002.862120254627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46002.862120254627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46002.862120254627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46002.862120254627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46002.862120254627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46002.862120254627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46002.862120254627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46002.862120254627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46002.862120254627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46002.862120254627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46002.862120254627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46002.862120254627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46002.862120254627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46002.862120254627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46002.862120254627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46002.862120254627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46002.862120254627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46002.862120254627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46002.862120254627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46002.862120254627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46002.862120254627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46002.862120254627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46002.862120254627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46002.862120254627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46002.862120254627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46002.862120254627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46002.862120254627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46002.862120254627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46002.862120254627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46002.862120254627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46002.862120254627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46002.862120254627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46002.862120254627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46002.862120254627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46002.862120254627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46002.862120254627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46002.862120254627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46002.862120254627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46002.862120254627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46002.862120254627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46002.862120254627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46002.862120254627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46002.862120254627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46002.862120254627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46002.862120254627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46002.862120254627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46002.862120254627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46002.862120254627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46002.862120254627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46002.862120254627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46002.862120254627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46002.862120254627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46002.862120254627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46002.862120254627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46002.862120254627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46002.862120254627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46002.862120254627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46002.862120254627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46002.862120254627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46002.862120254627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46002.862120254627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46002.862120254627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46002.862120254627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46002.862120254627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46002.862120254627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46002.862120254627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46002.862120254627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46002.862120254627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46002.862120254627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46002.862120254627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46002.862120254627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46002.862120254627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46002.862120254627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46002.862120254627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46002.862120254627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46002.862120254627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46002.862120254627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46002.862120254627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46002.862120254627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46002.862120254627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46002.862120254627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46002.862120254627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46002.862120254627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46002.862120254627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46002.862120254627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46002.862120254627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46002.862120254627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46002.862120254627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46002.862120254627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46002.862120254627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46002.862120254627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46002.862120254627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46002.862120254627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46002.862120254627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46002.862120254627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46002.862120254627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46002.862120254627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46002.862120254627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46002.862120254627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46002.862120254627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46002.862120254627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46002.862120254627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46002.862120254627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46002.862120254627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46002.862120254627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46002.862120254627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46002.862120254627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46002.862120254627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46002.862120254627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46002.862120254627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46002.862120254627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46002.862120254627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46002.862120254627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46002.862120254627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46002.862120254627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46002.862120254627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46002.862120254627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46002.862120254627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46002.862120254627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46002.862120254627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46002.862120254627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46002.862120254627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46002.862120254627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46002.862120254627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46002.862120254627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46002.862120254627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46002.862120254627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46002.862120254627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46002.862120254627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46002.862120254627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46002.862120254627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46002.862120254627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46002.862120254627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46002.862120254627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46002.862120254627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46002.862120254627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46002.862120254627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46002.862120254627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46002.862120254627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46002.862120254627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46002.862120254627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46002.862120254627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46002.862120254627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46002.862120254627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46002.862120254627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46002.862120254627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46002.862120254627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46002.862120254627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46002.862120254627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46002.862120254627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46002.862120254627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46002.862120254627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46002.862120254627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46002.862120254627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46002.862120254627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46002.862120254627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46002.862120254627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46002.862120254627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46002.862120254627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46002.862120254627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46002.862120254627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46002.862120254627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46002.862120254627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46002.862120254627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46002.862120254627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46002.862120254627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46002.862120254627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46002.862120254627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46002.862120254627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46002.862120254627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46002.862120254627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46002.862120254627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46002.862120254627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46002.862120254627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46002.862120254627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46002.862120254627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46002.862120254627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46002.862120254627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46002.862120254627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46002.862120254627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46002.862120254627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46002.862120254627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46002.862120254627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46002.862120254627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46002.862120254627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46002.862120254627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46002.862120254627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46002.862120254627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46002.862120254627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46002.862120254627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46002.862120254627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46002.862120254627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46002.862120254627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46002.862120254627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46002.862120254627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46002.862120254627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46002.862120254627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46002.862120254627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46002.862120254627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46002.862120254627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46002.862120254627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46002.862120254627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46002.862120254627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46002.862120254627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46002.862120254627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46002.862120254627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46002.862120254627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46002.862120254627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46002.862120254627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46002.862120254627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46002.862120254627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46002.862120254627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46002.862120254627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46002.862120254627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46002.862120254627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46002.862120254627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46002.862120254627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46002.862120254627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46002.862120254627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46002.862120254627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46002.862120254627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46002.862120254627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46002.862120254627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46002.862120254627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46002.862120254627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46002.862120254627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46002.862120254627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46002.862120254627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46002.862120254627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46002.862120254627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46002.862120254627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46002.862120254627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46002.862120254627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46002.862120254627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46002.862120254627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46002.862120254627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46002.862120254627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46002.862120254627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46002.862120254627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46002.862120254627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46002.862120254627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46002.862120254627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46002.862120254627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46002.862120254627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46002.862120254627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46002.862120254627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46002.862120254627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46002.862120254627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46002.862120254627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46002.862120254627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46002.862120254627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46002.862120254627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46002.862120254627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46002.862120254627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46002.862120254627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46002.862120254627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46002.862120254627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46002.862120254627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46002.862120254627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46002.862120254627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46002.862120254627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46002.862120254627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46002.862120254627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46002.862120254627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46002.862120254627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46002.862120254627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46002.862120254627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46002.862120254627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46002.862120254627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46002.862120254627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46002.862120254627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46002.862120254627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46002.862120254627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46002.862120254627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46002.862120254627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46002.862120254627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46002.862120254627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46002.862120254627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46002.862120254627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46002.862120254627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46002.862120254627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46002.862120254627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46002.862120254627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46002.862120254627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46002.862120254627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46002.862120254627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46002.862120254627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46002.862120254627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46002.862120254627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46002.862120254627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46002.862120254627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46002.862120254627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46002.862120254627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46002.862120254627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46002.862120254627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46002.862120254627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46002.862120254627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46002.862120254627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46002.862120254627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46002.862120254627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46002.862120254627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46002.862120254627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46002.862120254627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46002.862120254627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46002.862120254627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46002.862120254627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46002.862120254627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46002.862120254627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46002.862120254627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46002.862120254627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46002.862120254627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46002.862120254627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46002.862120254627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46002.862120254627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46002.862120254627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46002.862120254627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46002.862120254627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46002.862120254627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46002.862120254627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46002.862120254627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46002.862120254627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46002.862120254627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46002.862120254627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46002.862120254627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46002.862120254627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46002.862120254627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46002.862120254627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46002.862120254627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46002.862120254627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46002.862120254627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46002.862120254627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46002.862120254627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46002.862120254627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46002.862120254627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46002.862120254627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46002.862120254627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46002.862120254627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46002.862120254627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46002.862120254627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46002.862120254627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46002.862120254627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46002.862120254627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46002.862120254627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46002.862120254627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46002.862120254627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46002.862120254627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46002.862120254627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46002.862120254627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46002.862120254627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46002.862120254627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46002.862120254627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46002.862120254627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46002.862120254627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46002.862120254627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46002.862120254627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46002.862120254627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46002.862120254627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46002.862120254627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46002.862120254627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46002.862120254627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46002.862120254627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46002.862120254627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46002.862120254627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46002.862120254627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46002.862120254627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46002.862120254627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46002.862120254627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46002.862120254627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46002.862120254627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46002.862120254627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46002.862120254627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46002.862120254627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299.38140266203118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4.0679767361070844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46002.862120254627</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1.4388773146492895E-2</v>
      </c>
      <c r="H5" s="91">
        <v>46002.809317129628</v>
      </c>
      <c r="I5" s="106" t="str">
        <f>IFERROR(VLOOKUP(D5,DB!A:F,6,0),"")</f>
        <v>SCECO</v>
      </c>
      <c r="J5" s="106" t="str">
        <f>IFERROR(VLOOKUP(D5,DB!A:G,7,0),"")</f>
        <v>Vandalized</v>
      </c>
      <c r="K5" s="93" t="s">
        <v>39128</v>
      </c>
      <c r="L5" s="87" t="str">
        <f>IFERROR(VLOOKUP(D5,DB!A:I,9,0),"")</f>
        <v>Latis</v>
      </c>
    </row>
    <row r="6" spans="1:16" ht="15" customHeight="1">
      <c r="A6" s="106" t="s">
        <v>39125</v>
      </c>
      <c r="B6" s="106" t="str">
        <f>IFERROR(VLOOKUP(D6,DB!A:K,11,0),"")</f>
        <v>R4</v>
      </c>
      <c r="C6" s="89">
        <v>1</v>
      </c>
      <c r="D6" s="87" t="s">
        <v>37610</v>
      </c>
      <c r="E6" s="90" t="s">
        <v>39106</v>
      </c>
      <c r="F6" s="91"/>
      <c r="G6" s="92">
        <f t="shared" ca="1" si="1"/>
        <v>46002.862120254627</v>
      </c>
      <c r="H6" s="91">
        <v>46002.834016203706</v>
      </c>
      <c r="I6" s="106" t="str">
        <f>IFERROR(VLOOKUP(D6,DB!A:F,6,0),"")</f>
        <v>SCECO</v>
      </c>
      <c r="J6" s="106" t="str">
        <f>IFERROR(VLOOKUP(D6,DB!A:G,7,0),"")</f>
        <v>Vandalized+Dead</v>
      </c>
      <c r="K6" s="93" t="s">
        <v>39129</v>
      </c>
      <c r="L6" s="87" t="str">
        <f>IFERROR(VLOOKUP(D6,DB!A:I,9,0),"")</f>
        <v>Latis</v>
      </c>
    </row>
    <row r="7" spans="1:16" ht="15" customHeight="1">
      <c r="A7" s="106"/>
      <c r="B7" s="106" t="str">
        <f>IFERROR(VLOOKUP(D7,DB!A:K,11,0),"")</f>
        <v/>
      </c>
      <c r="C7" s="89"/>
      <c r="D7" s="87"/>
      <c r="E7" s="90"/>
      <c r="F7" s="91"/>
      <c r="G7" s="92">
        <f t="shared" ca="1" si="1"/>
        <v>46002.862120254627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46002.862120254627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46002.862120254627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46002.862120254627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46002.862120254627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46002.862120254627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46002.862120254627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46002.862120254627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46002.862120254627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46002.862120254627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46002.862120254627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46002.862120254627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46002.862120254627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46002.862120254627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46002.862120254627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46002.862120254627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46002.862120254627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46002.862120254627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46002.862120254627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46002.862120254627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46002.862120254627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46002.862120254627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46002.862120254627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46002.862120254627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46002.862120254627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46002.862120254627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46002.862120254627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46002.862120254627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46002.862120254627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46002.862120254627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46002.862120254627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46002.862120254627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46002.862120254627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46002.862120254627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46002.862120254627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46002.862120254627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46002.862120254627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46002.862120254627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46002.862120254627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46002.862120254627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46002.862120254627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46002.862120254627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46002.862120254627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46002.862120254627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46002.862120254627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46002.862120254627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46002.862120254627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46002.862120254627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46002.862120254627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46002.862120254627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46002.862120254627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46002.862120254627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46002.862120254627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46002.862120254627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opLeftCell="A14" workbookViewId="0">
      <selection activeCell="K13" sqref="K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111.03006006943906</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76.673242939810734</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54.201009143514966</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21.488821643513802</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5.7546318286986207</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0.74260636574035743</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37" t="s">
        <v>35993</v>
      </c>
      <c r="E8" s="151" t="s">
        <v>39106</v>
      </c>
      <c r="F8" s="152">
        <v>46002.743275462963</v>
      </c>
      <c r="G8" s="153">
        <f t="shared" ref="G8" ca="1" si="3">IFERROR(NOW()-F8,"")</f>
        <v>0.11884479166474193</v>
      </c>
      <c r="H8" s="152">
        <v>46002.737743055557</v>
      </c>
      <c r="I8" s="151" t="str">
        <f>IFERROR(VLOOKUP(D8,[1]DB!A:F,6,0),"")</f>
        <v>Generator-SG</v>
      </c>
      <c r="J8" s="151" t="str">
        <f>IFERROR(VLOOKUP(D8,[1]DB!A:G,7,0),"")</f>
        <v>Vandalized</v>
      </c>
      <c r="K8" s="151" t="s">
        <v>39144</v>
      </c>
      <c r="L8" s="151" t="str">
        <f>IFERROR(VLOOKUP(D8,[1]DB!A:I,9,0),"")</f>
        <v>Latis</v>
      </c>
      <c r="M8" s="151"/>
    </row>
    <row r="9" spans="1:13">
      <c r="A9" s="151" t="s">
        <v>39145</v>
      </c>
      <c r="B9" s="151" t="str">
        <f>IFERROR(VLOOKUP(D9,[1]DB!A:K,11,0),"")</f>
        <v>R5</v>
      </c>
      <c r="C9" s="151">
        <v>1</v>
      </c>
      <c r="D9" s="151" t="s">
        <v>31458</v>
      </c>
      <c r="E9" s="151" t="s">
        <v>39109</v>
      </c>
      <c r="F9" s="152"/>
      <c r="G9" s="153">
        <f t="shared" ref="G9:G67" ca="1" si="4">IFERROR(NOW()-F9,"")</f>
        <v>46002.862120254627</v>
      </c>
      <c r="H9" s="152">
        <v>46002.790231481478</v>
      </c>
      <c r="I9" s="151" t="str">
        <f>IFERROR(VLOOKUP(D9,[1]DB!A:F,6,0),"")</f>
        <v>SCECO</v>
      </c>
      <c r="J9" s="151" t="str">
        <f>IFERROR(VLOOKUP(D9,[1]DB!A:G,7,0),"")</f>
        <v>Good</v>
      </c>
      <c r="K9" s="151" t="s">
        <v>39146</v>
      </c>
      <c r="L9" s="151" t="str">
        <f>IFERROR(VLOOKUP(D9,[1]DB!A:I,9,0),"")</f>
        <v>Latis</v>
      </c>
      <c r="M9" s="151"/>
    </row>
    <row r="10" spans="1:13">
      <c r="A10" s="151"/>
      <c r="B10" s="151" t="str">
        <f>IFERROR(VLOOKUP(D10,[1]DB!A:K,11,0),"")</f>
        <v/>
      </c>
      <c r="C10" s="151"/>
      <c r="D10" s="151"/>
      <c r="E10" s="151"/>
      <c r="F10" s="152"/>
      <c r="G10" s="153">
        <f t="shared" ca="1" si="4"/>
        <v>46002.862120254627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46002.862120254627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46002.862120254627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46002.862120254627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46002.862120254627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46002.862120254627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46002.862120254627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46002.862120254627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46002.862120254627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46002.862120254627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46002.862120254627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46002.862120254627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46002.862120254627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46002.862120254627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46002.862120254627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46002.862120254627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46002.862120254627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46002.862120254627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46002.862120254627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46002.862120254627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46002.862120254627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46002.862120254627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46002.862120254627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46002.862120254627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46002.862120254627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46002.862120254627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46002.862120254627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46002.862120254627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46002.862120254627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46002.862120254627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46002.862120254627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46002.862120254627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46002.862120254627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46002.862120254627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46002.862120254627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46002.862120254627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46002.862120254627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46002.862120254627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46002.862120254627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46002.862120254627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46002.862120254627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46002.862120254627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46002.862120254627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46002.862120254627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46002.862120254627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46002.862120254627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46002.862120254627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46002.862120254627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46002.862120254627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46002.862120254627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46002.862120254627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46002.862120254627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46002.862120254627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46002.862120254627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46002.862120254627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46002.862120254627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46002.862120254627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46002.862120254627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ref="G68:G74" ca="1" si="5">IFERROR(NOW()-F68,"")</f>
        <v>46002.862120254627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46002.862120254627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46002.862120254627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46002.862120254627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46002.862120254627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46002.862120254627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46002.862120254627</v>
      </c>
      <c r="H74" s="152"/>
      <c r="I74" s="151" t="str">
        <f>IFERROR(VLOOKUP(D74,[1]DB!A:F,6,0),"")</f>
        <v/>
      </c>
      <c r="J74" s="151" t="str">
        <f>IFERROR(VLOOKUP(D74,[1]DB!A:G,7,0),"")</f>
        <v/>
      </c>
      <c r="K74" s="151"/>
      <c r="L74" s="151" t="str">
        <f>IFERROR(VLOOKUP(D74,[1]DB!A:I,9,0),"")</f>
        <v/>
      </c>
      <c r="M74" s="151"/>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39125</v>
      </c>
      <c r="B2" s="114" t="str">
        <f>IFERROR(VLOOKUP(D2,DB!A:K,11,0),"")</f>
        <v>R6</v>
      </c>
      <c r="C2" s="115">
        <v>1</v>
      </c>
      <c r="D2" s="114" t="s">
        <v>39071</v>
      </c>
      <c r="E2" s="136"/>
      <c r="F2" s="116"/>
      <c r="G2" s="72">
        <f t="shared" ref="G2:G50" ca="1" si="0">IFERROR(NOW()-F2,"-")</f>
        <v>46002.862120254627</v>
      </c>
      <c r="H2" s="116">
        <v>46002.833807870367</v>
      </c>
      <c r="I2" s="114" t="str">
        <f>IFERROR(VLOOKUP(D2,DB!A:F,6,0),"")</f>
        <v>Generator-SG</v>
      </c>
      <c r="J2" s="114" t="str">
        <f>IFERROR(VLOOKUP(D2,DB!A:G,7,0),"")</f>
        <v>&lt;No BB&gt;</v>
      </c>
      <c r="K2" s="117" t="s">
        <v>39147</v>
      </c>
      <c r="L2" s="131" t="str">
        <f>IFERROR(VLOOKUP(D2,DB!A:I,9,0),"")</f>
        <v>Latis</v>
      </c>
    </row>
    <row r="3" spans="1:16382" ht="31.5" customHeight="1">
      <c r="A3" s="113"/>
      <c r="B3" s="114" t="str">
        <f>IFERROR(VLOOKUP(D3,DB!A:K,11,0),"")</f>
        <v/>
      </c>
      <c r="C3" s="115"/>
      <c r="D3" s="114"/>
      <c r="E3" s="136"/>
      <c r="F3" s="116"/>
      <c r="G3" s="72">
        <f t="shared" ca="1" si="0"/>
        <v>46002.862120254627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46002.862120254627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46002.862120254627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46002.862120254627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46002.862120254627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46002.862120254627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46002.862120254627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46002.862120254627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46002.862120254627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46002.862120254627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46002.862120254627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46002.862120254627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46002.862120254627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46002.862120254627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46002.862120254627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46002.862120254627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46002.862120254627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46002.862120254627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46002.862120254627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46002.862120254627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46002.862120254627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46002.862120254627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46002.862120254627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46002.862120254627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46002.862120254627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46002.862120254627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46002.862120254627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46002.862120254627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46002.862120254627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46002.862120254627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46002.862120254627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46002.862120254627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46002.862120254627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46002.862120254627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46002.862120254627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46002.862120254627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46002.862120254627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46002.862120254627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46002.862120254627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46002.862120254627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46002.862120254627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46002.862120254627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46002.862120254627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46002.862120254627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46002.862120254627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46002.862120254627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46002.862120254627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46002.862120254627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ref="G51:G114" ca="1" si="1">IFERROR(NOW()-F51,"-")</f>
        <v>46002.862120254627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46002.862120254627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46002.862120254627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46002.862120254627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46002.862120254627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46002.862120254627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46002.862120254627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46002.862120254627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46002.862120254627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46002.862120254627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46002.862120254627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46002.862120254627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46002.862120254627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46002.862120254627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46002.862120254627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46002.862120254627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46002.862120254627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46002.862120254627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46002.862120254627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46002.862120254627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46002.862120254627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46002.862120254627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46002.862120254627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46002.862120254627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46002.862120254627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46002.862120254627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46002.862120254627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46002.862120254627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46002.862120254627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46002.862120254627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46002.862120254627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46002.862120254627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46002.862120254627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46002.862120254627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46002.862120254627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46002.862120254627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46002.862120254627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46002.862120254627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46002.862120254627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46002.862120254627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46002.862120254627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46002.862120254627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46002.862120254627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46002.862120254627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46002.862120254627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46002.862120254627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46002.862120254627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46002.862120254627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46002.862120254627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46002.862120254627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46002.862120254627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46002.862120254627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46002.862120254627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46002.862120254627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46002.862120254627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46002.862120254627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46002.862120254627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46002.862120254627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46002.862120254627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46002.862120254627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46002.862120254627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46002.862120254627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46002.862120254627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46002.862120254627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ref="G115:G178" ca="1" si="2">IFERROR(NOW()-F115,"-")</f>
        <v>46002.862120254627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46002.862120254627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46002.862120254627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46002.862120254627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46002.862120254627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46002.862120254627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46002.862120254627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46002.862120254627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46002.862120254627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46002.862120254627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46002.862120254627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46002.862120254627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46002.862120254627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46002.862120254627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46002.862120254627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46002.862120254627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46002.862120254627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46002.862120254627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46002.862120254627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46002.862120254627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46002.862120254627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46002.862120254627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46002.862120254627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46002.862120254627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46002.862120254627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46002.862120254627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46002.862120254627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46002.862120254627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46002.862120254627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46002.862120254627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46002.862120254627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46002.862120254627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46002.862120254627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46002.862120254627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46002.862120254627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46002.862120254627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46002.862120254627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46002.862120254627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46002.862120254627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46002.862120254627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46002.862120254627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46002.862120254627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46002.862120254627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46002.862120254627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46002.862120254627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46002.862120254627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46002.862120254627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46002.862120254627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46002.862120254627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46002.862120254627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46002.862120254627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46002.862120254627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46002.862120254627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46002.862120254627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46002.862120254627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46002.862120254627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46002.862120254627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46002.862120254627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46002.862120254627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46002.862120254627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46002.862120254627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46002.862120254627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46002.862120254627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46002.862120254627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ref="G179:G242" ca="1" si="3">IFERROR(NOW()-F179,"-")</f>
        <v>46002.862120254627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46002.862120254627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46002.862120254627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46002.862120254627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46002.862120254627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46002.862120254627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46002.862120254627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46002.862120254627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46002.862120254627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46002.862120254627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46002.862120254627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46002.862120254627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46002.862120254627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46002.862120254627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46002.862120254627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46002.862120254627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46002.862120254627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46002.862120254627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46002.862120254627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46002.862120254627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46002.862120254627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46002.862120254627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46002.862120254627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46002.862120254627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46002.862120254627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46002.862120254627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46002.862120254627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46002.862120254627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46002.862120254627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46002.862120254627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46002.862120254627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46002.862120254627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46002.862120254627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46002.862120254627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46002.862120254627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46002.862120254627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46002.862120254627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46002.862120254627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46002.862120254627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46002.862120254627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46002.862120254627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46002.862120254627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46002.862120254627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46002.862120254627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46002.862120254627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46002.862120254627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46002.862120254627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46002.862120254627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46002.862120254627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46002.862120254627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46002.862120254627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46002.862120254627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46002.862120254627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46002.862120254627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46002.862120254627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46002.862120254627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46002.862120254627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46002.862120254627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46002.862120254627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46002.862120254627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46002.862120254627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46002.862120254627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46002.862120254627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46002.862120254627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ref="G243:G306" ca="1" si="4">IFERROR(NOW()-F243,"-")</f>
        <v>46002.862120254627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46002.862120254627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46002.862120254627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46002.862120254627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46002.862120254627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46002.862120254627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46002.862120254627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46002.862120254627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46002.862120254627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46002.862120254627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46002.862120254627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46002.862120254627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46002.862120254627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46002.862120254627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46002.862120254627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46002.862120254627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46002.862120254627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46002.862120254627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46002.862120254627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46002.862120254627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46002.862120254627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46002.862120254627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46002.862120254627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46002.862120254627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46002.862120254627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46002.862120254627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46002.862120254627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46002.862120254627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46002.862120254627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46002.862120254627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46002.862120254627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46002.862120254627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46002.862120254627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46002.862120254627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46002.862120254627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46002.862120254627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46002.862120254627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46002.862120254627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46002.862120254627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46002.862120254627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46002.862120254627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46002.862120254627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46002.862120254627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46002.862120254627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46002.862120254627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46002.862120254627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46002.862120254627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46002.862120254627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46002.862120254627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46002.862120254627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46002.862120254627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46002.862120254627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46002.862120254627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46002.862120254627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46002.862120254627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46002.862120254627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46002.862120254627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46002.862120254627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46002.862120254627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46002.862120254627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46002.862120254627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46002.862120254627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46002.862120254627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46002.862120254627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ref="G307:G370" ca="1" si="5">IFERROR(NOW()-F307,"-")</f>
        <v>46002.862120254627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46002.862120254627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46002.862120254627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46002.862120254627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46002.862120254627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46002.862120254627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46002.862120254627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46002.862120254627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46002.862120254627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46002.862120254627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46002.862120254627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46002.862120254627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46002.862120254627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46002.862120254627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46002.862120254627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46002.862120254627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46002.862120254627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46002.862120254627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46002.862120254627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46002.862120254627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46002.862120254627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46002.862120254627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46002.862120254627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46002.862120254627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46002.862120254627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46002.862120254627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46002.862120254627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46002.862120254627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46002.862120254627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46002.862120254627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46002.862120254627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46002.862120254627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46002.862120254627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46002.862120254627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46002.862120254627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46002.862120254627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46002.862120254627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46002.862120254627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46002.862120254627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46002.862120254627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46002.862120254627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46002.862120254627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46002.862120254627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46002.862120254627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46002.862120254627</v>
      </c>
      <c r="H351" s="116"/>
      <c r="I351" s="114" t="str">
        <f>IFERROR(VLOOKUP(D351,DB!A:F,6,0),"")</f>
        <v/>
      </c>
      <c r="J351" s="114" t="str">
        <f>IFERROR(VLOOKUP(D351,DB!A:G,7,0),"")</f>
        <v/>
      </c>
      <c r="K351" s="117"/>
      <c r="L351" s="131" t="str">
        <f>IFERROR(VLOOKUP(D351,DB!A:I,9,0),"")</f>
        <v/>
      </c>
    </row>
    <row r="352" spans="1:12" ht="31.5" customHeight="1">
      <c r="A352" s="137"/>
      <c r="B352" s="138" t="str">
        <f>IFERROR(VLOOKUP(D352,DB!A:K,11,0),"")</f>
        <v/>
      </c>
      <c r="C352" s="139"/>
      <c r="D352" s="138"/>
      <c r="E352" s="136"/>
      <c r="F352" s="140"/>
      <c r="G352" s="141">
        <f t="shared" ca="1" si="5"/>
        <v>46002.862120254627</v>
      </c>
      <c r="H352" s="140"/>
      <c r="I352" s="138" t="str">
        <f>IFERROR(VLOOKUP(D352,DB!A:F,6,0),"")</f>
        <v/>
      </c>
      <c r="J352" s="138" t="str">
        <f>IFERROR(VLOOKUP(D352,DB!A:G,7,0),"")</f>
        <v/>
      </c>
      <c r="K352" s="142"/>
      <c r="L352" s="143" t="str">
        <f>IFERROR(VLOOKUP(D352,DB!A:I,9,0),"")</f>
        <v/>
      </c>
    </row>
  </sheetData>
  <dataValidations count="2">
    <dataValidation allowBlank="1" showInputMessage="1" showErrorMessage="1" sqref="E1" xr:uid="{9E1BC488-8814-4F8A-8DBE-742B3278AB71}"/>
    <dataValidation type="list" allowBlank="1" showInputMessage="1" showErrorMessage="1" sqref="E2:E3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