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94" documentId="120_S{2AC9BD13-BADA-5192-A53E-5A8FF88502F6}" xr6:coauthVersionLast="47" xr6:coauthVersionMax="47" xr10:uidLastSave="{A2B42E10-60AE-4016-9102-A151559DFC8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2" l="1"/>
  <c r="G3" i="9"/>
  <c r="D2" i="3"/>
  <c r="D3" i="3"/>
  <c r="L3" i="4"/>
  <c r="L4" i="4"/>
  <c r="L5" i="4"/>
  <c r="L6" i="4"/>
  <c r="L7" i="4"/>
  <c r="L8" i="4"/>
  <c r="L9" i="4"/>
  <c r="L10" i="4"/>
  <c r="L11" i="4"/>
  <c r="L12" i="4"/>
  <c r="L13" i="4"/>
  <c r="L14" i="4"/>
  <c r="L15" i="4"/>
  <c r="L16" i="4"/>
  <c r="L17" i="4"/>
  <c r="L18" i="4"/>
  <c r="I3" i="4"/>
  <c r="J3" i="4"/>
  <c r="I4" i="4"/>
  <c r="J4" i="4"/>
  <c r="I5" i="4"/>
  <c r="J5"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<sst xmlns="http://schemas.openxmlformats.org/spreadsheetml/2006/main" count="180282" uniqueCount="39126">
  <si>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</si>
  <si>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</si>
  <si>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</si>
  <si>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</si>
  <si>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</si>
  <si>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</si>
  <si>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</si>
  <si>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</si>
  <si>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</si>
  <si>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</si>
  <si>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</si>
  <si>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</si>
  <si>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</si>
  <si>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</si>
  <si>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</si>
  <si>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</si>
  <si>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</si>
  <si>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</si>
  <si>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</si>
  <si>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</si>
  <si>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</si>
  <si>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</si>
  <si>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</si>
  <si>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</si>
  <si>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</si>
  <si>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</si>
  <si>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</si>
  <si>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</si>
  <si>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</si>
  <si>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</si>
  <si>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</si>
  <si>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</si>
  <si>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</si>
  <si>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</si>
  <si>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</si>
  <si>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</si>
  <si>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</si>
  <si>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</si>
  <si>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</si>
  <si>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</si>
  <si>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</si>
  <si>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</si>
  <si>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</si>
  <si>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</si>
  <si>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</si>
  <si>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</si>
  <si>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</si>
  <si>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</si>
  <si>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</si>
  <si>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</si>
  <si>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</si>
  <si>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</si>
  <si>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</si>
  <si>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</si>
  <si>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</si>
  <si>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</si>
  <si>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</si>
  <si>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</si>
  <si>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</si>
  <si>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</si>
  <si>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</si>
  <si>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</si>
  <si>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</si>
  <si>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</si>
  <si>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</si>
  <si>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</si>
  <si>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</si>
  <si>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</si>
  <si>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</si>
  <si>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</si>
  <si>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</si>
  <si>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</si>
  <si>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</si>
  <si>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</si>
  <si>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</si>
  <si>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</si>
  <si>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</si>
  <si>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</si>
  <si>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</si>
  <si>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</si>
  <si>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</si>
  <si>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</si>
  <si>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</si>
  <si>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</si>
  <si>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</si>
  <si>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</si>
  <si>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</si>
  <si>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</si>
  <si>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</si>
  <si>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</si>
  <si>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</si>
  <si>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</si>
  <si>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</si>
  <si>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</si>
  <si>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</si>
  <si>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</si>
  <si>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</si>
  <si>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</si>
  <si>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</si>
  <si>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</si>
  <si>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</si>
  <si>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</si>
  <si>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</si>
  <si>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</si>
  <si>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</si>
  <si>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</si>
  <si>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</si>
  <si>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</si>
  <si>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</si>
  <si>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</si>
  <si>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</si>
  <si>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</si>
  <si>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</si>
  <si>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</si>
  <si>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</si>
  <si>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</si>
  <si>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</si>
  <si>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</si>
  <si>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</si>
  <si>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</si>
  <si>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</si>
  <si>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</si>
  <si>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</si>
  <si>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</si>
  <si>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</si>
  <si>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</si>
  <si>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</si>
  <si>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</si>
  <si>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</si>
  <si>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</si>
  <si>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</si>
  <si>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</si>
  <si>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</si>
  <si>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</si>
  <si>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</si>
  <si>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</si>
  <si>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</si>
  <si>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</si>
  <si>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</si>
  <si>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</si>
  <si>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</si>
  <si>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</si>
  <si>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</si>
  <si>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</si>
  <si>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</si>
  <si>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</si>
  <si>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</si>
  <si>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</si>
  <si>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</si>
  <si>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</si>
  <si>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</si>
  <si>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</si>
  <si>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</si>
  <si>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</si>
  <si>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</si>
  <si>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</si>
  <si>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</si>
  <si>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</si>
  <si>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</si>
  <si>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</si>
  <si>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</si>
  <si>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</si>
  <si>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</si>
  <si>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</si>
  <si>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</si>
  <si>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</si>
  <si>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</si>
  <si>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</si>
  <si>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</si>
  <si>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</si>
  <si>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</si>
  <si>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</si>
  <si>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</si>
  <si>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</si>
  <si>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</si>
  <si>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</si>
  <si>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</si>
  <si>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</si>
  <si>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</si>
  <si>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</si>
  <si>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</si>
  <si>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</si>
  <si>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</si>
  <si>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</si>
  <si>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</si>
  <si>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</si>
  <si>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</si>
  <si>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</si>
  <si>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</si>
  <si>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</si>
  <si>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</si>
  <si>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</si>
  <si>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</si>
  <si>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</si>
  <si>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</si>
  <si>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</si>
  <si>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</si>
  <si>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</si>
  <si>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</si>
  <si>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</si>
  <si>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</si>
  <si>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</si>
  <si>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</si>
  <si>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</si>
  <si>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</si>
  <si>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</si>
  <si>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</si>
  <si>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</si>
  <si>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</si>
  <si>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</si>
  <si>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</si>
  <si>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</si>
  <si>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</si>
  <si>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</si>
  <si>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</si>
  <si>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</si>
  <si>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</si>
  <si>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</si>
  <si>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</si>
  <si>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</si>
  <si>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</si>
  <si>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</si>
  <si>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</si>
  <si>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</si>
  <si>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</si>
  <si>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</si>
  <si>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</si>
  <si>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</si>
  <si>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</si>
  <si>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</si>
  <si>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</si>
  <si>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</si>
  <si>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</si>
  <si>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</si>
  <si>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</si>
  <si>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</si>
  <si>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</si>
  <si>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</si>
  <si>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</si>
  <si>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</si>
  <si>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</si>
  <si>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</si>
  <si>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</si>
  <si>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</si>
  <si>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</si>
  <si>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</si>
  <si>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</si>
  <si>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</si>
  <si>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</si>
  <si>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</si>
  <si>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</si>
  <si>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</si>
  <si>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</si>
  <si>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</si>
  <si>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</si>
  <si>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</si>
  <si>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</si>
  <si>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</si>
  <si>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</si>
  <si>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</si>
  <si>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</si>
  <si>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</si>
  <si>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</si>
  <si>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</si>
  <si>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</si>
  <si>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</si>
  <si>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</si>
  <si>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</si>
  <si>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</si>
  <si>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</si>
  <si>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</si>
  <si>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</si>
  <si>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</si>
  <si>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</si>
  <si>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</si>
  <si>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</si>
  <si>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</si>
  <si>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</si>
  <si>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</si>
  <si>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</si>
  <si>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</si>
  <si>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</si>
  <si>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</si>
  <si>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</si>
  <si>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</si>
  <si>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</si>
  <si>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</si>
  <si>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</si>
  <si>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</si>
  <si>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</si>
  <si>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</si>
  <si>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</si>
  <si>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</si>
  <si>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</si>
  <si>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</si>
  <si>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</si>
  <si>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</si>
  <si>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</si>
  <si>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</si>
  <si>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</si>
  <si>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</si>
  <si>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</si>
  <si>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</si>
  <si>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</si>
  <si>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</si>
  <si>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</si>
  <si>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</si>
  <si>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</si>
  <si>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</si>
  <si>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</si>
  <si>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</si>
  <si>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</si>
  <si>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</si>
  <si>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</si>
  <si>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</si>
  <si>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</si>
  <si>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</si>
  <si>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</si>
  <si>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</si>
  <si>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</si>
  <si>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</si>
  <si>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</si>
  <si>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</si>
  <si>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</si>
  <si>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</si>
  <si>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</si>
  <si>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</si>
  <si>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</si>
  <si>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</si>
  <si>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</si>
  <si>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</si>
  <si>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</si>
  <si>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</si>
  <si>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</si>
  <si>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</si>
  <si>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</si>
  <si>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</si>
  <si>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</si>
  <si>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</si>
  <si>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</si>
  <si>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</si>
  <si>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</si>
  <si>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</si>
  <si>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</si>
  <si>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</si>
  <si>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</si>
  <si>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</si>
  <si>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</si>
  <si>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</si>
  <si>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</si>
  <si>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</si>
  <si>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</si>
  <si>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</si>
  <si>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</si>
  <si>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</si>
  <si>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</si>
  <si>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</si>
  <si>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</si>
  <si>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</si>
  <si>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</si>
  <si>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</si>
  <si>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</si>
  <si>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</si>
  <si>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</si>
  <si>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</si>
  <si>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</si>
  <si>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</si>
  <si>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</si>
  <si>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</si>
  <si>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</si>
  <si>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</si>
  <si>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</si>
  <si>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</si>
  <si>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</si>
  <si>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</si>
  <si>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</si>
  <si>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</si>
  <si>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</si>
  <si>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</si>
  <si>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</si>
  <si>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</si>
  <si>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</si>
  <si>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</si>
  <si>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</si>
  <si>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</si>
  <si>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</si>
  <si>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</si>
  <si>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</si>
  <si>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</si>
  <si>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</si>
  <si>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</si>
  <si>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</si>
  <si>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</si>
  <si>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</si>
  <si>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</si>
  <si>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</si>
  <si>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</si>
  <si>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</si>
  <si>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</si>
  <si>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</si>
  <si>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</si>
  <si>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</si>
  <si>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</si>
  <si>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</si>
  <si>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</si>
  <si>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</si>
  <si>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</si>
  <si>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</si>
  <si>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</si>
  <si>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</si>
  <si>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</si>
  <si>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</si>
  <si>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</si>
  <si>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</si>
  <si>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</si>
  <si>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</si>
  <si>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</si>
  <si>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</si>
  <si>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</si>
  <si>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</si>
  <si>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</si>
  <si>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</si>
  <si>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</si>
  <si>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</si>
  <si>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</si>
  <si>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</si>
  <si>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</si>
  <si>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</si>
  <si>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</si>
  <si>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</si>
  <si>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</si>
  <si>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</si>
  <si>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</si>
  <si>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</si>
  <si>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</si>
  <si>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</si>
  <si>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</si>
  <si>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</si>
  <si>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</si>
  <si>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</si>
  <si>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</si>
  <si>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</si>
  <si>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</si>
  <si>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</si>
  <si>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</si>
  <si>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</si>
  <si>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</si>
  <si>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</si>
  <si>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</si>
  <si>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</si>
  <si>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</si>
  <si>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</si>
  <si>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</si>
  <si>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</si>
  <si>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</si>
  <si>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</si>
  <si>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</si>
  <si>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</si>
  <si>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</si>
  <si>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</si>
  <si>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</si>
  <si>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</si>
  <si>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</si>
  <si>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</si>
  <si>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</si>
  <si>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</si>
  <si>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</si>
  <si>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</si>
  <si>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</si>
  <si>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</si>
  <si>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</si>
  <si>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</si>
  <si>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</si>
  <si>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</si>
  <si>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</si>
  <si>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</si>
  <si>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</si>
  <si>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</si>
  <si>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</si>
  <si>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</si>
  <si>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</si>
  <si>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</si>
  <si>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</si>
  <si>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</si>
  <si>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</si>
  <si>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</si>
  <si>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</si>
  <si>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</si>
  <si>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</si>
  <si>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</si>
  <si>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</si>
  <si>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</si>
  <si>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</si>
  <si>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</si>
  <si>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</si>
  <si>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</si>
  <si>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</si>
  <si>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</si>
  <si>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</si>
  <si>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</si>
  <si>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</si>
  <si>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</si>
  <si>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</si>
  <si>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</si>
  <si>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</si>
  <si>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</si>
  <si>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</si>
  <si>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</si>
  <si>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</si>
  <si>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</si>
  <si>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</si>
  <si>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</si>
  <si>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</si>
  <si>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</si>
  <si>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</si>
  <si>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</si>
  <si>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</si>
  <si>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</si>
  <si>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</si>
  <si>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</si>
  <si>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</si>
  <si>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</si>
  <si>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</si>
  <si>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</si>
  <si>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</si>
  <si>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</si>
  <si>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</si>
  <si>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</si>
  <si>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</si>
  <si>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</si>
  <si>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</si>
  <si>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</si>
  <si>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</si>
  <si>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</si>
  <si>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</si>
  <si>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</si>
  <si>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</si>
  <si>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</si>
  <si>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</si>
  <si>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</si>
  <si>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</si>
  <si>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</si>
  <si>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</si>
  <si>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</si>
  <si>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</si>
  <si>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</si>
  <si>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</si>
  <si>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</si>
  <si>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</si>
  <si>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</si>
  <si>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</si>
  <si>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</si>
  <si>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</si>
  <si>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</si>
  <si>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</si>
  <si>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</si>
  <si>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</si>
  <si>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</si>
  <si>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</si>
  <si>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</si>
  <si>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</si>
  <si>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</si>
  <si>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</si>
  <si>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</si>
  <si>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</si>
  <si>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</si>
  <si>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</si>
  <si>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</si>
  <si>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</si>
  <si>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</si>
  <si>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</si>
  <si>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</si>
  <si>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</si>
  <si>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</si>
  <si>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</si>
  <si>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</si>
  <si>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</si>
  <si>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</si>
  <si>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</si>
  <si>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</si>
  <si>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</si>
  <si>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</si>
  <si>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</si>
  <si>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</si>
  <si>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</si>
  <si>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</si>
  <si>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</si>
  <si>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</si>
  <si>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</si>
  <si>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</si>
  <si>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</si>
  <si>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</si>
  <si>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</si>
  <si>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</si>
  <si>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</si>
  <si>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</si>
  <si>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</si>
  <si>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</si>
  <si>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</si>
  <si>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</si>
  <si>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</si>
  <si>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</si>
  <si>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</si>
  <si>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</si>
  <si>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</si>
  <si>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</si>
  <si>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</si>
  <si>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</si>
  <si>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</si>
  <si>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</si>
  <si>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</si>
  <si>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</si>
  <si>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</si>
  <si>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</si>
  <si>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</si>
  <si>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</si>
  <si>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</si>
  <si>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</si>
  <si>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</si>
  <si>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</si>
  <si>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</si>
  <si>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</si>
  <si>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</si>
  <si>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</si>
  <si>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</si>
  <si>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</si>
  <si>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</si>
  <si>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</si>
  <si>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</si>
  <si>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</si>
  <si>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</si>
  <si>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</si>
  <si>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</si>
  <si>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</si>
  <si>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</si>
  <si>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</si>
  <si>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</si>
  <si>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</si>
  <si>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</si>
  <si>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</si>
  <si>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</si>
  <si>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</si>
  <si>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</si>
  <si>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</si>
  <si>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</si>
  <si>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</si>
  <si>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</si>
  <si>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</si>
  <si>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</si>
  <si>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</si>
  <si>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</si>
  <si>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</si>
  <si>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</si>
  <si>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</si>
  <si>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</si>
  <si>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</si>
  <si>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</si>
  <si>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</si>
  <si>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</si>
  <si>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</si>
  <si>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</si>
  <si>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</si>
  <si>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</si>
  <si>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</si>
  <si>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</si>
  <si>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</si>
  <si>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</si>
  <si>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</si>
  <si>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</si>
  <si>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</si>
  <si>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</si>
  <si>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</si>
  <si>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</si>
  <si>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</si>
  <si>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</si>
  <si>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</si>
  <si>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</si>
  <si>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</si>
  <si>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</si>
  <si>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</si>
  <si>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</si>
  <si>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</si>
  <si>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</si>
  <si>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</si>
  <si>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</si>
  <si>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</si>
  <si>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</si>
  <si>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</si>
  <si>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</si>
  <si>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</si>
  <si>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</si>
  <si>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</si>
  <si>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</si>
  <si>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</si>
  <si>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</si>
  <si>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</si>
  <si>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</si>
  <si>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</si>
  <si>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</si>
  <si>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</si>
  <si>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</si>
  <si>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</si>
  <si>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</si>
  <si>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</si>
  <si>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</si>
  <si>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</si>
  <si>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</si>
  <si>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</si>
  <si>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</si>
  <si>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</si>
  <si>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</si>
  <si>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</si>
  <si>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</si>
  <si>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</si>
  <si>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</si>
  <si>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</si>
  <si>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</si>
  <si>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</si>
  <si>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</si>
  <si>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</si>
  <si>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</si>
  <si>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</si>
  <si>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</si>
  <si>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</si>
  <si>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</si>
  <si>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</si>
  <si>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</si>
  <si>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</si>
  <si>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</si>
  <si>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</si>
  <si>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</si>
  <si>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</si>
  <si>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</si>
  <si>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</si>
  <si>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</si>
  <si>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</si>
  <si>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</si>
  <si>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</si>
  <si>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</si>
  <si>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</si>
  <si>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</si>
  <si>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</si>
  <si>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</si>
  <si>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</si>
  <si>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</si>
  <si>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</si>
  <si>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</si>
  <si>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</si>
  <si>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</si>
  <si>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</si>
  <si>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</si>
  <si>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</si>
  <si>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</si>
  <si>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</si>
  <si>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</si>
  <si>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</si>
  <si>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</si>
  <si>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</si>
  <si>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</si>
  <si>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</si>
  <si>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</si>
  <si>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</si>
  <si>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</si>
  <si>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</si>
  <si>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</si>
  <si>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</si>
  <si>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</si>
  <si>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</si>
  <si>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</si>
  <si>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</si>
  <si>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</si>
  <si>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</si>
  <si>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</si>
  <si>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</si>
  <si>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</si>
  <si>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</si>
  <si>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</si>
  <si>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</si>
  <si>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</si>
  <si>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</si>
  <si>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</si>
  <si>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</si>
  <si>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</si>
  <si>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</si>
  <si>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</si>
  <si>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</si>
  <si>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</si>
  <si>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</si>
  <si>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</si>
  <si>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</si>
  <si>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</si>
  <si>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</si>
  <si>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</si>
  <si>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</si>
  <si>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</si>
  <si>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</si>
  <si>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</si>
  <si>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</si>
  <si>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</si>
  <si>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</si>
  <si>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</si>
  <si>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</si>
  <si>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</si>
  <si>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</si>
  <si>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</si>
  <si>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</si>
  <si>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</si>
  <si>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</si>
  <si>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</si>
  <si>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</si>
  <si>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</si>
  <si>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</si>
  <si>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</si>
  <si>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</si>
  <si>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</si>
  <si>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</si>
  <si>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</si>
  <si>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</si>
  <si>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</si>
  <si>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</si>
  <si>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</si>
  <si>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</si>
  <si>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</si>
  <si>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</si>
  <si>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</si>
  <si>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</si>
  <si>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</si>
  <si>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</si>
  <si>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</si>
  <si>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</si>
  <si>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</si>
  <si>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</si>
  <si>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</si>
  <si>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</si>
  <si>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</si>
  <si>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</si>
  <si>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</si>
  <si>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</si>
  <si>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</si>
  <si>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</si>
  <si>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</si>
  <si>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</si>
  <si>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</si>
  <si>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</si>
  <si>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</si>
  <si>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</si>
  <si>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</si>
  <si>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</si>
  <si>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</si>
  <si>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</si>
  <si>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</si>
  <si>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</si>
  <si>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</si>
  <si>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</si>
  <si>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</si>
  <si>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</si>
  <si>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</si>
  <si>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</si>
  <si>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</si>
  <si>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</si>
  <si>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</si>
  <si>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</si>
  <si>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</si>
  <si>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</si>
  <si>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</si>
  <si>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</si>
  <si>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</si>
  <si>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</si>
  <si>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</si>
  <si>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</si>
  <si>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</si>
  <si>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</si>
  <si>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</si>
  <si>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</si>
  <si>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</si>
  <si>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</si>
  <si>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</si>
  <si>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</si>
  <si>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</si>
  <si>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</si>
  <si>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</si>
  <si>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</si>
  <si>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</si>
  <si>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</si>
  <si>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</si>
  <si>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</si>
  <si>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</si>
  <si>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</si>
  <si>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</si>
  <si>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</si>
  <si>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</si>
  <si>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</si>
  <si>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</si>
  <si>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</si>
  <si>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</si>
  <si>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</si>
  <si>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</si>
  <si>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</si>
  <si>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</si>
  <si>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</si>
  <si>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</si>
  <si>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</si>
  <si>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</si>
  <si>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</si>
  <si>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</si>
  <si>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</si>
  <si>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</si>
  <si>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</si>
  <si>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</si>
  <si>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</si>
  <si>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</si>
  <si>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</si>
  <si>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</si>
  <si>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</si>
  <si>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</si>
  <si>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</si>
  <si>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</si>
  <si>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</si>
  <si>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</si>
  <si>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</si>
  <si>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</si>
  <si>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</si>
  <si>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</si>
  <si>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</si>
  <si>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</si>
  <si>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</si>
  <si>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</si>
  <si>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</si>
  <si>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</si>
  <si>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</si>
  <si>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</si>
  <si>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</si>
  <si>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</si>
  <si>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</si>
  <si>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</si>
  <si>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</si>
  <si>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</si>
  <si>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</si>
  <si>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</si>
  <si>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</si>
  <si>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</si>
  <si>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</si>
  <si>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</si>
  <si>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</si>
  <si>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</si>
  <si>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</si>
  <si>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</si>
  <si>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</si>
  <si>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</si>
  <si>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</si>
  <si>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</si>
  <si>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</si>
  <si>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</si>
  <si>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</si>
  <si>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</si>
  <si>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</si>
  <si>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</si>
  <si>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</si>
  <si>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</si>
  <si>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</si>
  <si>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</si>
  <si>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</si>
  <si>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</si>
  <si>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</si>
  <si>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</si>
  <si>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</si>
  <si>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</si>
  <si>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</si>
  <si>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</si>
  <si>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</si>
  <si>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</si>
  <si>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</si>
  <si>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</si>
  <si>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</si>
  <si>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</si>
  <si>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</si>
  <si>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</si>
  <si>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</si>
  <si>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</si>
  <si>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</si>
  <si>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</si>
  <si>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</si>
  <si>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</si>
  <si>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</si>
  <si>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</si>
  <si>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</si>
  <si>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</si>
  <si>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</si>
  <si>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</si>
  <si>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</si>
  <si>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</si>
  <si>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</si>
  <si>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</si>
  <si>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</si>
  <si>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</si>
  <si>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</si>
  <si>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</si>
  <si>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</si>
  <si>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</si>
  <si>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</si>
  <si>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</si>
  <si>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</si>
  <si>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</si>
  <si>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</si>
  <si>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</si>
  <si>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</si>
  <si>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</si>
  <si>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</si>
  <si>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</si>
  <si>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</si>
  <si>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</si>
  <si>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</si>
  <si>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</si>
  <si>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</si>
  <si>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</si>
  <si>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</si>
  <si>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</si>
  <si>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</si>
  <si>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</si>
  <si>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</si>
  <si>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</si>
  <si>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</si>
  <si>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</si>
  <si>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</si>
  <si>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</si>
  <si>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</si>
  <si>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</si>
  <si>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</si>
  <si>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</si>
  <si>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</si>
  <si>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</si>
  <si>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</si>
  <si>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</si>
  <si>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</si>
  <si>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</si>
  <si>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</si>
  <si>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</si>
  <si>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</si>
  <si>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</si>
  <si>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</si>
  <si>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</si>
  <si>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</si>
  <si>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</si>
  <si>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</si>
  <si>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</si>
  <si>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</si>
  <si>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</si>
  <si>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</si>
  <si>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</si>
  <si>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</si>
  <si>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</si>
  <si>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</si>
  <si>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</si>
  <si>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</si>
  <si>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</si>
  <si>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</si>
  <si>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</si>
  <si>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</si>
  <si>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</si>
  <si>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</si>
  <si>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</si>
  <si>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</si>
  <si>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</si>
  <si>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</si>
  <si>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</si>
  <si>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</si>
  <si>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</si>
  <si>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</si>
  <si>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</si>
  <si>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</si>
  <si>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</si>
  <si>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</si>
  <si>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</si>
  <si>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</si>
  <si>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</si>
  <si>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</si>
  <si>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</si>
  <si>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</si>
  <si>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</si>
  <si>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</si>
  <si>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</si>
  <si>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</si>
  <si>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</si>
  <si>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</si>
  <si>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</si>
  <si>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</si>
  <si>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</si>
  <si>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</si>
  <si>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</si>
  <si>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</si>
  <si>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</si>
  <si>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</si>
  <si>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</si>
  <si>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</si>
  <si>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</si>
  <si>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</si>
  <si>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</si>
  <si>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</si>
  <si>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</si>
  <si>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</si>
  <si>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</si>
  <si>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</si>
  <si>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</si>
  <si>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</si>
  <si>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</si>
  <si>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</si>
  <si>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</si>
  <si>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</si>
  <si>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</si>
  <si>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</si>
  <si>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</si>
  <si>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</si>
  <si>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</si>
  <si>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</si>
  <si>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</si>
  <si>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</si>
  <si>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</si>
  <si>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</si>
  <si>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</si>
  <si>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</si>
  <si>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</si>
  <si>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</si>
  <si>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</si>
  <si>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</si>
  <si>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</si>
  <si>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</si>
  <si>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</si>
  <si>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</si>
  <si>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</si>
  <si>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</si>
  <si>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</si>
  <si>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</si>
  <si>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</si>
  <si>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</si>
  <si>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</si>
  <si>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</si>
  <si>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</si>
  <si>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</si>
  <si>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</si>
  <si>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</si>
  <si>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</si>
  <si>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</si>
  <si>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</si>
  <si>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</si>
  <si>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</si>
  <si>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</si>
  <si>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</si>
  <si>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</si>
  <si>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</si>
  <si>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</si>
  <si>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</si>
  <si>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</si>
  <si>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</si>
  <si>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</si>
  <si>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</si>
  <si>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</si>
  <si>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</si>
  <si>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</si>
  <si>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</si>
  <si>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</si>
  <si>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</si>
  <si>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</si>
  <si>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</si>
  <si>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</si>
  <si>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</si>
  <si>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</si>
  <si>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</si>
  <si>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</si>
  <si>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</si>
  <si>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</si>
  <si>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</si>
  <si>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</si>
  <si>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</si>
  <si>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</si>
  <si>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</si>
  <si>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</si>
  <si>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</si>
  <si>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</si>
  <si>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</si>
  <si>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</si>
  <si>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</si>
  <si>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</si>
  <si>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</si>
  <si>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</si>
  <si>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</si>
  <si>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</si>
  <si>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</si>
  <si>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</si>
  <si>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</si>
  <si>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</si>
  <si>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</si>
  <si>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</si>
  <si>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</si>
  <si>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</si>
  <si>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</si>
  <si>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</si>
  <si>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</si>
  <si>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</si>
  <si>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</si>
  <si>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</si>
  <si>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</si>
  <si>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</si>
  <si>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</si>
  <si>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</si>
  <si>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</si>
  <si>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</si>
  <si>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</si>
  <si>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</si>
  <si>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</si>
  <si>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</si>
  <si>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</si>
  <si>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</si>
  <si>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</si>
  <si>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</si>
  <si>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</si>
  <si>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</si>
  <si>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</si>
  <si>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</si>
  <si>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</si>
  <si>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</si>
  <si>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</si>
  <si>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</si>
  <si>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</si>
  <si>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</si>
  <si>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</si>
  <si>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</si>
  <si>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</si>
  <si>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</si>
  <si>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</si>
  <si>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</si>
  <si>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</si>
  <si>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</si>
  <si>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</si>
  <si>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</si>
  <si>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</si>
  <si>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</si>
  <si>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</si>
  <si>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</si>
  <si>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</si>
  <si>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</si>
  <si>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</si>
  <si>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</si>
  <si>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</si>
  <si>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</si>
  <si>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</si>
  <si>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</si>
  <si>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</si>
  <si>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</si>
  <si>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</si>
  <si>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</si>
  <si>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</si>
  <si>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</si>
  <si>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</si>
  <si>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</si>
  <si>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</si>
  <si>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</si>
  <si>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</si>
  <si>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</si>
  <si>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</si>
  <si>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</si>
  <si>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</si>
  <si>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</si>
  <si>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</si>
  <si>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</si>
  <si>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</si>
  <si>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</si>
  <si>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</si>
  <si>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</si>
  <si>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</si>
  <si>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</si>
  <si>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</si>
  <si>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</si>
  <si>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</si>
  <si>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</si>
  <si>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</si>
  <si>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</si>
  <si>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</si>
  <si>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</si>
  <si>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</si>
  <si>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</si>
  <si>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</si>
  <si>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</si>
  <si>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</si>
  <si>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</si>
  <si>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</si>
  <si>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</si>
  <si>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</si>
  <si>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</si>
  <si>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</si>
  <si>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</si>
  <si>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</si>
  <si>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</si>
  <si>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</si>
  <si>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</si>
  <si>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</si>
  <si>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</si>
  <si>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</si>
  <si>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</si>
  <si>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</si>
  <si>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</si>
  <si>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</si>
  <si>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</si>
  <si>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</si>
  <si>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</si>
  <si>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</si>
  <si>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</si>
  <si>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</si>
  <si>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</si>
  <si>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</si>
  <si>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</si>
  <si>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</si>
  <si>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</si>
  <si>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</si>
  <si>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</si>
  <si>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</si>
  <si>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</si>
  <si>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</si>
  <si>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</si>
  <si>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</si>
  <si>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</si>
  <si>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</si>
  <si>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</si>
  <si>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</si>
  <si>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</si>
  <si>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</si>
  <si>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</si>
  <si>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</si>
  <si>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</si>
  <si>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</si>
  <si>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</si>
  <si>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</si>
  <si>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</si>
  <si>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</si>
  <si>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</si>
  <si>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</si>
  <si>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</si>
  <si>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</si>
  <si>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</si>
  <si>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</si>
  <si>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</si>
  <si>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</si>
  <si>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</si>
  <si>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</si>
  <si>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</si>
  <si>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</si>
  <si>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</si>
  <si>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</si>
  <si>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</si>
  <si>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</si>
  <si>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</si>
  <si>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</si>
  <si>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</si>
  <si>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</si>
  <si>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</si>
  <si>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</si>
  <si>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</si>
  <si>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</si>
  <si>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</si>
  <si>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</si>
  <si>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</si>
  <si>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</si>
  <si>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</si>
  <si>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</si>
  <si>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</si>
  <si>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</si>
  <si>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</si>
  <si>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</si>
  <si>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</si>
  <si>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</si>
  <si>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</si>
  <si>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</si>
  <si>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</si>
  <si>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</si>
  <si>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</si>
  <si>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</si>
  <si>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</si>
  <si>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</si>
  <si>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</si>
  <si>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</si>
  <si>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</si>
  <si>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</si>
  <si>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</si>
  <si>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</si>
  <si>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</si>
  <si>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</si>
  <si>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</si>
  <si>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</si>
  <si>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</si>
  <si>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</si>
  <si>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</si>
  <si>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</si>
  <si>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</si>
  <si>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</si>
  <si>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</si>
  <si>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</si>
  <si>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</si>
  <si>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</si>
  <si>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</si>
  <si>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</si>
  <si>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</si>
  <si>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</si>
  <si>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</si>
  <si>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</si>
  <si>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</si>
  <si>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</si>
  <si>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</si>
  <si>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</si>
  <si>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</si>
  <si>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</si>
  <si>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</si>
  <si>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</si>
  <si>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</si>
  <si>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</si>
  <si>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</si>
  <si>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</si>
  <si>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</si>
  <si>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</si>
  <si>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</si>
  <si>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</si>
  <si>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</si>
  <si>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</si>
  <si>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</si>
  <si>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</si>
  <si>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</si>
  <si>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</si>
  <si>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</si>
  <si>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</si>
  <si>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</si>
  <si>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</si>
  <si>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</si>
  <si>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</si>
  <si>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</si>
  <si>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</si>
  <si>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</si>
  <si>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</si>
  <si>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</si>
  <si>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</si>
  <si>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</si>
  <si>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</si>
  <si>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</si>
  <si>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</si>
  <si>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</si>
  <si>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</si>
  <si>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</si>
  <si>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</si>
  <si>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</si>
  <si>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</si>
  <si>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</si>
  <si>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</si>
  <si>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</si>
  <si>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</si>
  <si>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</si>
  <si>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</si>
  <si>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</si>
  <si>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</si>
  <si>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</si>
  <si>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</si>
  <si>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</si>
  <si>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</si>
  <si>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</si>
  <si>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</si>
  <si>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</si>
  <si>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</si>
  <si>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</si>
  <si>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</si>
  <si>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</si>
  <si>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</si>
  <si>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</si>
  <si>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</si>
  <si>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</si>
  <si>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</si>
  <si>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</si>
  <si>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</si>
  <si>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</si>
  <si>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</si>
  <si>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</si>
  <si>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</si>
  <si>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</si>
  <si>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</si>
  <si>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</si>
  <si>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</si>
  <si>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</si>
  <si>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</si>
  <si>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</si>
  <si>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</si>
  <si>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</si>
  <si>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</si>
  <si>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</si>
  <si>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</si>
  <si>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</si>
  <si>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</si>
  <si>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</si>
  <si>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</si>
  <si>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</si>
  <si>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</si>
  <si>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</si>
  <si>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</si>
  <si>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</si>
  <si>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</si>
  <si>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</si>
  <si>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</si>
  <si>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</si>
  <si>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</si>
  <si>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</si>
  <si>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</si>
  <si>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</si>
  <si>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</si>
  <si>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</si>
  <si>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</si>
  <si>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</si>
  <si>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</si>
  <si>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</si>
  <si>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</si>
  <si>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</si>
  <si>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</si>
  <si>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</si>
  <si>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</si>
  <si>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</si>
  <si>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</si>
  <si>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</si>
  <si>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</si>
  <si>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</si>
  <si>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</si>
  <si>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</si>
  <si>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</si>
  <si>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</si>
  <si>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</si>
  <si>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</si>
  <si>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</si>
  <si>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</si>
  <si>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</si>
  <si>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</si>
  <si>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</si>
  <si>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</si>
  <si>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</si>
  <si>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</si>
  <si>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</si>
  <si>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</si>
  <si>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</si>
  <si>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</si>
  <si>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</si>
  <si>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</si>
  <si>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</si>
  <si>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</si>
  <si>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</si>
  <si>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</si>
  <si>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</si>
  <si>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</si>
  <si>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</si>
  <si>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</si>
  <si>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</si>
  <si>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</si>
  <si>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</si>
  <si>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</si>
  <si>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</si>
  <si>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</si>
  <si>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</si>
  <si>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</si>
  <si>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</si>
  <si>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</si>
  <si>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</si>
  <si>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</si>
  <si>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</si>
  <si>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</si>
  <si>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</si>
  <si>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</si>
  <si>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</si>
  <si>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</si>
  <si>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</si>
  <si>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</si>
  <si>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</si>
  <si>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</si>
  <si>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</si>
  <si>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</si>
  <si>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</si>
  <si>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</si>
  <si>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</si>
  <si>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</si>
  <si>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</si>
  <si>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</si>
  <si>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</si>
  <si>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</si>
  <si>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</si>
  <si>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</si>
  <si>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</si>
  <si>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</si>
  <si>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</si>
  <si>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</si>
  <si>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</si>
  <si>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</si>
  <si>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</si>
  <si>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</si>
  <si>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</si>
  <si>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</si>
  <si>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</si>
  <si>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</si>
  <si>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</si>
  <si>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</si>
  <si>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</si>
  <si>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</si>
  <si>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</si>
  <si>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</si>
  <si>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</si>
  <si>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</si>
  <si>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</si>
  <si>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</si>
  <si>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</si>
  <si>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</si>
  <si>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</si>
  <si>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</si>
  <si>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</si>
  <si>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</si>
  <si>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</si>
  <si>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</si>
  <si>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</si>
  <si>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</si>
  <si>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</si>
  <si>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</si>
  <si>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</si>
  <si>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</si>
  <si>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</si>
  <si>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</si>
  <si>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</si>
  <si>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</si>
  <si>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</si>
  <si>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</si>
  <si>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</si>
  <si>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</si>
  <si>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</si>
  <si>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</si>
  <si>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</si>
  <si>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</si>
  <si>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</si>
  <si>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</si>
  <si>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</si>
  <si>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</si>
  <si>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</si>
  <si>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</si>
  <si>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</si>
  <si>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</si>
  <si>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</si>
  <si>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</si>
  <si>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</si>
  <si>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</si>
  <si>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</si>
  <si>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</si>
  <si>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</si>
  <si>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</si>
  <si>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</si>
  <si>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</si>
  <si>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</si>
  <si>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</si>
  <si>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</si>
  <si>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</si>
  <si>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</si>
  <si>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</si>
  <si>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</si>
  <si>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</si>
  <si>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</si>
  <si>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</si>
  <si>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</si>
  <si>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</si>
  <si>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</si>
  <si>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</si>
  <si>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</si>
  <si>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</si>
  <si>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</si>
  <si>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</si>
  <si>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</si>
  <si>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</si>
  <si>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</si>
  <si>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</si>
  <si>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</si>
  <si>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</si>
  <si>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</si>
  <si>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</si>
  <si>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</si>
  <si>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</si>
  <si>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</si>
  <si>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</si>
  <si>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</si>
  <si>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</si>
  <si>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</si>
  <si>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</si>
  <si>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</si>
  <si>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</si>
  <si>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</si>
  <si>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</si>
  <si>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</si>
  <si>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</si>
  <si>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</si>
  <si>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</si>
  <si>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</si>
  <si>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</si>
  <si>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</si>
  <si>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</si>
  <si>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</si>
  <si>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</si>
  <si>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</si>
  <si>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</si>
  <si>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</si>
  <si>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</si>
  <si>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</si>
  <si>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</si>
  <si>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</si>
  <si>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</si>
  <si>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</si>
  <si>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</si>
  <si>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</si>
  <si>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</si>
  <si>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</si>
  <si>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</si>
  <si>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</si>
  <si>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</si>
  <si>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</si>
  <si>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</si>
  <si>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</si>
  <si>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</si>
  <si>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</si>
  <si>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</si>
  <si>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</si>
  <si>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</si>
  <si>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</si>
  <si>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</si>
  <si>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</si>
  <si>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</si>
  <si>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</si>
  <si>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</si>
  <si>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</si>
  <si>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</si>
  <si>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</si>
  <si>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</si>
  <si>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</si>
  <si>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</si>
  <si>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</si>
  <si>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</si>
  <si>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</si>
  <si>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</si>
  <si>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</si>
  <si>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</si>
  <si>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</si>
  <si>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</si>
  <si>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</si>
  <si>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</si>
  <si>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</si>
  <si>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</si>
  <si>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</si>
  <si>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</si>
  <si>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</si>
  <si>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</si>
  <si>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</si>
  <si>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</si>
  <si>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</si>
  <si>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</si>
  <si>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</si>
  <si>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</si>
  <si>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</si>
  <si>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</si>
  <si>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</si>
  <si>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</si>
  <si>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</si>
  <si>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</si>
  <si>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</si>
  <si>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</si>
  <si>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</si>
  <si>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</si>
  <si>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</si>
  <si>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</si>
  <si>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</si>
  <si>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</si>
  <si>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</si>
  <si>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</si>
  <si>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</si>
  <si>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</si>
  <si>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</si>
  <si>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</si>
  <si>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</si>
  <si>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</si>
  <si>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</si>
  <si>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</si>
  <si>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</si>
  <si>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</si>
  <si>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</si>
  <si>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</si>
  <si>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</si>
  <si>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</si>
  <si>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</si>
  <si>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</si>
  <si>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</si>
  <si>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</si>
  <si>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</si>
  <si>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</si>
  <si>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</si>
  <si>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</si>
  <si>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</si>
  <si>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</si>
  <si>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</si>
  <si>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</si>
  <si>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</si>
  <si>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</si>
  <si>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</si>
  <si>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</si>
  <si>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</si>
  <si>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</si>
  <si>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</si>
  <si>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</si>
  <si>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</si>
  <si>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</si>
  <si>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</si>
  <si>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</si>
  <si>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</si>
  <si>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</si>
  <si>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</si>
  <si>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</si>
  <si>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</si>
  <si>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</si>
  <si>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</si>
  <si>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</si>
  <si>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</si>
  <si>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</si>
  <si>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</si>
  <si>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</si>
  <si>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</si>
  <si>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</si>
  <si>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</si>
  <si>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</si>
  <si>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</si>
  <si>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</si>
  <si>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</si>
  <si>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</si>
  <si>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</si>
  <si>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</si>
  <si>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</si>
  <si>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</si>
  <si>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</si>
  <si>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</si>
  <si>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</si>
  <si>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</si>
  <si>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</si>
  <si>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</si>
  <si>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</si>
  <si>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</si>
  <si>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</si>
  <si>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</si>
  <si>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</si>
  <si>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</si>
  <si>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</si>
  <si>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</si>
  <si>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</si>
  <si>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</si>
  <si>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</si>
  <si>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</si>
  <si>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</si>
  <si>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</si>
  <si>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</si>
  <si>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</si>
  <si>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</si>
  <si>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</si>
  <si>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</si>
  <si>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</si>
  <si>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</si>
  <si>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</si>
  <si>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</si>
  <si>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</si>
  <si>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</si>
  <si>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</si>
  <si>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</si>
  <si>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</si>
  <si>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</si>
  <si>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</si>
  <si>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</si>
  <si>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</si>
  <si>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</si>
  <si>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</si>
  <si>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</si>
  <si>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</si>
  <si>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</si>
  <si>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</si>
  <si>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</si>
  <si>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</si>
  <si>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</si>
  <si>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</si>
  <si>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</si>
  <si>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</si>
  <si>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</si>
  <si>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</si>
  <si>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</si>
  <si>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</si>
  <si>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</si>
  <si>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</si>
  <si>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</si>
  <si>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</si>
  <si>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</si>
  <si>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</si>
  <si>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</si>
  <si>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</si>
  <si>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</si>
  <si>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</si>
  <si>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</si>
  <si>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</si>
  <si>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</si>
  <si>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</si>
  <si>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</si>
  <si>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</si>
  <si>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</si>
  <si>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</si>
  <si>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</si>
  <si>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</si>
  <si>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</si>
  <si>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</si>
  <si>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</si>
  <si>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</si>
  <si>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</si>
  <si>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</si>
  <si>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</si>
  <si>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</si>
  <si>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</si>
  <si>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</si>
  <si>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</si>
  <si>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</si>
  <si>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</si>
  <si>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</si>
  <si>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</si>
  <si>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</si>
  <si>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</si>
  <si>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</si>
  <si>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</si>
  <si>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</si>
  <si>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</si>
  <si>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</si>
  <si>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</si>
  <si>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</si>
  <si>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</si>
  <si>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</si>
  <si>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</si>
  <si>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</si>
  <si>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</si>
  <si>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</si>
  <si>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</si>
  <si>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</si>
  <si>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</si>
  <si>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</si>
  <si>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</si>
  <si>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</si>
  <si>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</si>
  <si>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</si>
  <si>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</si>
  <si>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</si>
  <si>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</si>
  <si>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</si>
  <si>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</si>
  <si>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</si>
  <si>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</si>
  <si>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</si>
  <si>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</si>
  <si>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</si>
  <si>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</si>
  <si>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</si>
  <si>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</si>
  <si>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</si>
  <si>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</si>
  <si>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</si>
  <si>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</si>
  <si>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</si>
  <si>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</si>
  <si>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</si>
  <si>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</si>
  <si>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</si>
  <si>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</si>
  <si>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</si>
  <si>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</si>
  <si>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</si>
  <si>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</si>
  <si>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</si>
  <si>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</si>
  <si>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</si>
  <si>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</si>
  <si>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</si>
  <si>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</si>
  <si>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</si>
  <si>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</si>
  <si>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</si>
  <si>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</si>
  <si>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</si>
  <si>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</si>
  <si>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</si>
  <si>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</si>
  <si>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</si>
  <si>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</si>
  <si>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</si>
  <si>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</si>
  <si>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</si>
  <si>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</si>
  <si>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</si>
  <si>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</si>
  <si>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</si>
  <si>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</si>
  <si>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</si>
  <si>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</si>
  <si>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</si>
  <si>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</si>
  <si>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</si>
  <si>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</si>
  <si>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</si>
  <si>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</si>
  <si>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</si>
  <si>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</si>
  <si>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</si>
  <si>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</si>
  <si>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</si>
  <si>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</si>
  <si>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</si>
  <si>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</si>
  <si>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</si>
  <si>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</si>
  <si>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</si>
  <si>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</si>
  <si>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</si>
  <si>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</si>
  <si>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</si>
  <si>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</si>
  <si>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</si>
  <si>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</si>
  <si>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</si>
  <si>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</si>
  <si>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</si>
  <si>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</si>
  <si>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</si>
  <si>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</si>
  <si>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</si>
  <si>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</si>
  <si>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</si>
  <si>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</si>
  <si>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</si>
  <si>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</si>
  <si>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</si>
  <si>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</si>
  <si>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</si>
  <si>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</si>
  <si>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</si>
  <si>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</si>
  <si>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</si>
  <si>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</si>
  <si>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</si>
  <si>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</si>
  <si>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</si>
  <si>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</si>
  <si>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</si>
  <si>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</si>
  <si>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</si>
  <si>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</si>
  <si>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</si>
  <si>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</si>
  <si>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</si>
  <si>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</si>
  <si>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</si>
  <si>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</si>
  <si>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</si>
  <si>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</si>
  <si>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</si>
  <si>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</si>
  <si>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</si>
  <si>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</si>
  <si>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</si>
  <si>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</si>
  <si>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</si>
  <si>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</si>
  <si>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</si>
  <si>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</si>
  <si>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</si>
  <si>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</si>
  <si>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</si>
  <si>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</si>
  <si>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</si>
  <si>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</si>
  <si>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</si>
  <si>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</si>
  <si>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</si>
  <si>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</si>
  <si>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</si>
  <si>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</si>
  <si>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</si>
  <si>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</si>
  <si>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</si>
  <si>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</si>
  <si>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</si>
  <si>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</si>
  <si>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</si>
  <si>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</si>
  <si>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</si>
  <si>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</si>
  <si>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</si>
  <si>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</si>
  <si>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</si>
  <si>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</si>
  <si>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</si>
  <si>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</si>
  <si>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</si>
  <si>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</si>
  <si>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</si>
  <si>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</si>
  <si>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</si>
  <si>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</si>
  <si>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</si>
  <si>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</si>
  <si>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</si>
  <si>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</si>
  <si>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</si>
  <si>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</si>
  <si>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</si>
  <si>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</si>
  <si>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</si>
  <si>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</si>
  <si>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</si>
  <si>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</si>
  <si>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</si>
  <si>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</si>
  <si>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</si>
  <si>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</si>
  <si>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</si>
  <si>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</si>
  <si>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</si>
  <si>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</si>
  <si>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</si>
  <si>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</si>
  <si>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</si>
  <si>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</si>
  <si>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</si>
  <si>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</si>
  <si>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</si>
  <si>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</si>
  <si>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</si>
  <si>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</si>
  <si>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</si>
  <si>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</si>
  <si>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</si>
  <si>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</si>
  <si>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</si>
  <si>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</si>
  <si>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</si>
  <si>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</si>
  <si>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</si>
  <si>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</si>
  <si>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</si>
  <si>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</si>
  <si>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</si>
  <si>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</si>
  <si>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</si>
  <si>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</si>
  <si>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</si>
  <si>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</si>
  <si>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</si>
  <si>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</si>
  <si>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</si>
  <si>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</si>
  <si>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</si>
  <si>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</si>
  <si>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</si>
  <si>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</si>
  <si>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</si>
  <si>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</si>
  <si>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</si>
  <si>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</si>
  <si>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</si>
  <si>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</si>
  <si>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</si>
  <si>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</si>
  <si>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</si>
  <si>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</si>
  <si>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</si>
  <si>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</si>
  <si>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</si>
  <si>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</si>
  <si>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</si>
  <si>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</si>
  <si>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</si>
  <si>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</si>
  <si>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</si>
  <si>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</si>
  <si>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</si>
  <si>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</si>
  <si>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</si>
  <si>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</si>
  <si>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</si>
  <si>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</si>
  <si>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</si>
  <si>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</si>
  <si>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</si>
  <si>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</si>
  <si>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</si>
  <si>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</si>
  <si>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</si>
  <si>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</si>
  <si>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</si>
  <si>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</si>
  <si>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</si>
  <si>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</si>
  <si>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</si>
  <si>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</si>
  <si>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</si>
  <si>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</si>
  <si>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</si>
  <si>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</si>
  <si>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</si>
  <si>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</si>
  <si>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</si>
  <si>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</si>
  <si>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</si>
  <si>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</si>
  <si>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</si>
  <si>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</si>
  <si>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</si>
  <si>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</si>
  <si>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</si>
  <si>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</si>
  <si>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</si>
  <si>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</si>
  <si>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</si>
  <si>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</si>
  <si>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</si>
  <si>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</si>
  <si>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</si>
  <si>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</si>
  <si>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</si>
  <si>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</si>
  <si>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</si>
  <si>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</si>
  <si>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</si>
  <si>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</si>
  <si>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</si>
  <si>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</si>
  <si>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</si>
  <si>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</si>
  <si>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</si>
  <si>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</si>
  <si>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</si>
  <si>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</si>
  <si>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</si>
  <si>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</si>
  <si>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</si>
  <si>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</si>
  <si>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</si>
  <si>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</si>
  <si>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</si>
  <si>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</si>
  <si>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</si>
  <si>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</si>
  <si>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</si>
  <si>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</si>
  <si>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</si>
  <si>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</si>
  <si>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</si>
  <si>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</si>
  <si>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</si>
  <si>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</si>
  <si>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</si>
  <si>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</si>
  <si>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</si>
  <si>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</si>
  <si>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</si>
  <si>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</si>
  <si>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</si>
  <si>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</si>
  <si>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</si>
  <si>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</si>
  <si>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</si>
  <si>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</si>
  <si>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</si>
  <si>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</si>
  <si>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</si>
  <si>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</si>
  <si>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</si>
  <si>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</si>
  <si>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</si>
  <si>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</si>
  <si>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</si>
  <si>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</si>
  <si>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</si>
  <si>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</si>
  <si>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</si>
  <si>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</si>
  <si>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</si>
  <si>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</si>
  <si>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</si>
  <si>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</si>
  <si>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</si>
  <si>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</si>
  <si>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</si>
  <si>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</si>
  <si>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</si>
  <si>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</si>
  <si>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</si>
  <si>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</si>
  <si>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</si>
  <si>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</si>
  <si>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</si>
  <si>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</si>
  <si>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</si>
  <si>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</si>
  <si>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</si>
  <si>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</si>
  <si>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</si>
  <si>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</si>
  <si>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</si>
  <si>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</si>
  <si>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</si>
  <si>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</si>
  <si>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</si>
  <si>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</si>
  <si>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</si>
  <si>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</si>
  <si>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</si>
  <si>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</si>
  <si>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</si>
  <si>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</si>
  <si>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</si>
  <si>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</si>
  <si>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</si>
  <si>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</si>
  <si>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</si>
  <si>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</si>
  <si>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</si>
  <si>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</si>
  <si>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</si>
  <si>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</si>
  <si>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</si>
  <si>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</si>
  <si>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</si>
  <si>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</si>
  <si>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</si>
  <si>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</si>
  <si>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</si>
  <si>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</si>
  <si>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</si>
  <si>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</si>
  <si>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</si>
  <si>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</si>
  <si>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</si>
  <si>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</si>
  <si>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</si>
  <si>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</si>
  <si>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</si>
  <si>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</si>
  <si>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</si>
  <si>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</si>
  <si>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</si>
  <si>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</si>
  <si>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</si>
  <si>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</si>
  <si>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</si>
  <si>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</si>
  <si>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</si>
  <si>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</si>
  <si>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</si>
  <si>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</si>
  <si>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</si>
  <si>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</si>
  <si>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</si>
  <si>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</si>
  <si>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</si>
  <si>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</si>
  <si>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</si>
  <si>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</si>
  <si>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</si>
  <si>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</si>
  <si>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</si>
  <si>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</si>
  <si>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</si>
  <si>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</si>
  <si>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</si>
  <si>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</si>
  <si>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</si>
  <si>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</si>
  <si>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</si>
  <si>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</si>
  <si>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</si>
  <si>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</si>
  <si>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</si>
  <si>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</si>
  <si>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</si>
  <si>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</si>
  <si>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</si>
  <si>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</si>
  <si>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</si>
  <si>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</si>
  <si>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</si>
  <si>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</si>
  <si>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</si>
  <si>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</si>
  <si>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</si>
  <si>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</si>
  <si>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</si>
  <si>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</si>
  <si>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</si>
  <si>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</si>
  <si>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</si>
  <si>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</si>
  <si>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</si>
  <si>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</si>
  <si>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</si>
  <si>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</si>
  <si>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</si>
  <si>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</si>
  <si>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</si>
  <si>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</si>
  <si>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</si>
  <si>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</si>
  <si>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</si>
  <si>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</si>
  <si>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</si>
  <si>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</si>
  <si>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</si>
  <si>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</si>
  <si>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</si>
  <si>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</si>
  <si>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</si>
  <si>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</si>
  <si>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</si>
  <si>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</si>
  <si>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</si>
  <si>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</si>
  <si>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</si>
  <si>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</si>
  <si>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</si>
  <si>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</si>
  <si>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</si>
  <si>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</si>
  <si>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</si>
  <si>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</si>
  <si>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</si>
  <si>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</si>
  <si>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</si>
  <si>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</si>
  <si>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</si>
  <si>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</si>
  <si>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</si>
  <si>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</si>
  <si>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</si>
  <si>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</si>
  <si>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</si>
  <si>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</si>
  <si>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</si>
  <si>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</si>
  <si>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</si>
  <si>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</si>
  <si>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</si>
  <si>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</si>
  <si>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</si>
  <si>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</si>
  <si>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</si>
  <si>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</si>
  <si>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</si>
  <si>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</si>
  <si>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</si>
  <si>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</si>
  <si>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</si>
  <si>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</si>
  <si>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</si>
  <si>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</si>
  <si>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</si>
  <si>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</si>
  <si>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</si>
  <si>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</si>
  <si>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</si>
  <si>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</si>
  <si>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</si>
  <si>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</si>
  <si>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</si>
  <si>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</si>
  <si>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</si>
  <si>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</si>
  <si>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</si>
  <si>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</si>
  <si>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</si>
  <si>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</si>
  <si>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</si>
  <si>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</si>
  <si>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</si>
  <si>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</si>
  <si>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</si>
  <si>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</si>
  <si>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</si>
  <si>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</si>
  <si>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</si>
  <si>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</si>
  <si>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</si>
  <si>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</si>
  <si>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</si>
  <si>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</si>
  <si>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</si>
  <si>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</si>
  <si>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</si>
  <si>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</si>
  <si>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</si>
  <si>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</si>
  <si>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</si>
  <si>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</si>
  <si>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</si>
  <si>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</si>
  <si>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</si>
  <si>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</si>
  <si>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</si>
  <si>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</si>
  <si>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</si>
  <si>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</si>
  <si>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</si>
  <si>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</si>
  <si>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</si>
  <si>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</si>
  <si>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</si>
  <si>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</si>
  <si>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</si>
  <si>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</si>
  <si>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</si>
  <si>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</si>
  <si>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</si>
  <si>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</si>
  <si>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</si>
  <si>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</si>
  <si>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</si>
  <si>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</si>
  <si>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</si>
  <si>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</si>
  <si>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</si>
  <si>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</si>
  <si>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</si>
  <si>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</si>
  <si>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</si>
  <si>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</si>
  <si>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</si>
  <si>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</si>
  <si>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</si>
  <si>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</si>
  <si>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</si>
  <si>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</si>
  <si>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</si>
  <si>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</si>
  <si>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</si>
  <si>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</si>
  <si>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</si>
  <si>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</si>
  <si>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</si>
  <si>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</si>
  <si>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</si>
  <si>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</si>
  <si>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</si>
  <si>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</si>
  <si>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</si>
  <si>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</si>
  <si>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</si>
  <si>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</si>
  <si>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</si>
  <si>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</si>
  <si>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</si>
  <si>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</si>
  <si>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</si>
  <si>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</si>
  <si>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</si>
  <si>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</si>
  <si>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</si>
  <si>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</si>
  <si>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</si>
  <si>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</si>
  <si>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</si>
  <si>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</si>
  <si>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</si>
  <si>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</si>
  <si>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</si>
  <si>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</si>
  <si>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</si>
  <si>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</si>
  <si>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</si>
  <si>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</si>
  <si>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</si>
  <si>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</si>
  <si>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</si>
  <si>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</si>
  <si>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</si>
  <si>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</si>
  <si>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</si>
  <si>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</si>
  <si>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</si>
  <si>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</si>
  <si>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</si>
  <si>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</si>
  <si>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</si>
  <si>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</si>
  <si>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</si>
  <si>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</si>
  <si>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</si>
  <si>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</si>
  <si>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</si>
  <si>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</si>
  <si>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</si>
  <si>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</si>
  <si>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</si>
  <si>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</si>
  <si>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</si>
  <si>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</si>
  <si>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</si>
  <si>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</si>
  <si>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</si>
  <si>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</si>
  <si>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</si>
  <si>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</si>
  <si>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</si>
  <si>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</si>
  <si>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</si>
  <si>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</si>
  <si>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</si>
  <si>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</si>
  <si>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</si>
  <si>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</si>
  <si>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</si>
  <si>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</si>
  <si>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</si>
  <si>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</si>
  <si>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</si>
  <si>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</si>
  <si>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</si>
  <si>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</si>
  <si>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</si>
  <si>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</si>
  <si>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</si>
  <si>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</si>
  <si>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</si>
  <si>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</si>
  <si>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</si>
  <si>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</si>
  <si>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</si>
  <si>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</si>
  <si>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</si>
  <si>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</si>
  <si>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</si>
  <si>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</si>
  <si>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</si>
  <si>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</si>
  <si>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</si>
  <si>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</si>
  <si>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</si>
  <si>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</si>
  <si>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</si>
  <si>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</si>
  <si>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</si>
  <si>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</si>
  <si>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</si>
  <si>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</si>
  <si>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</si>
  <si>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</si>
  <si>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</si>
  <si>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</si>
  <si>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</si>
  <si>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</si>
  <si>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</si>
  <si>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</si>
  <si>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</si>
  <si>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</si>
  <si>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</si>
  <si>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</si>
  <si>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</si>
  <si>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</si>
  <si>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</si>
  <si>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</si>
  <si>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</si>
  <si>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</si>
  <si>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</si>
  <si>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</si>
  <si>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</si>
  <si>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</si>
  <si>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</si>
  <si>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</si>
  <si>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</si>
  <si>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</si>
  <si>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</si>
  <si>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</si>
  <si>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</si>
  <si>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</si>
  <si>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</si>
  <si>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</si>
  <si>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</si>
  <si>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</si>
  <si>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</si>
  <si>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</si>
  <si>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</si>
  <si>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</si>
  <si>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</si>
  <si>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</si>
  <si>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</si>
  <si>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</si>
  <si>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</si>
  <si>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</si>
  <si>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</si>
  <si>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</si>
  <si>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</si>
  <si>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</si>
  <si>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</si>
  <si>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</si>
  <si>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</si>
  <si>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</si>
  <si>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</si>
  <si>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</si>
  <si>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</si>
  <si>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</si>
  <si>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</si>
  <si>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</si>
  <si>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</si>
  <si>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</si>
  <si>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</si>
  <si>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</si>
  <si>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</si>
  <si>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</si>
  <si>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</si>
  <si>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</si>
  <si>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</si>
  <si>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</si>
  <si>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</si>
  <si>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</si>
  <si>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</si>
  <si>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</si>
  <si>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</si>
  <si>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</si>
  <si>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</si>
  <si>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</si>
  <si>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</si>
  <si>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</si>
  <si>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</si>
  <si>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</si>
  <si>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</si>
  <si>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</si>
  <si>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</si>
  <si>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</si>
  <si>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</si>
  <si>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</si>
  <si>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</si>
  <si>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</si>
  <si>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</si>
  <si>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</si>
  <si>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</si>
  <si>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</si>
  <si>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</si>
  <si>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</si>
  <si>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</si>
  <si>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</si>
  <si>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</si>
  <si>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</si>
  <si>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</si>
  <si>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</si>
  <si>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</si>
  <si>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</si>
  <si>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</si>
  <si>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</si>
  <si>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</si>
  <si>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</si>
  <si>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</si>
  <si>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</si>
  <si>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</si>
  <si>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</si>
  <si>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</si>
  <si>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</si>
  <si>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</si>
  <si>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</si>
  <si>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</si>
  <si>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</si>
  <si>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</si>
  <si>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</si>
  <si>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</si>
  <si>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</si>
  <si>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</si>
  <si>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</si>
  <si>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</si>
  <si>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</si>
  <si>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</si>
  <si>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</si>
  <si>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</si>
  <si>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</si>
  <si>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</si>
  <si>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</si>
  <si>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</si>
  <si>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</si>
  <si>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</si>
  <si>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</si>
  <si>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</si>
  <si>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</si>
  <si>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</si>
  <si>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</si>
  <si>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</si>
  <si>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</si>
  <si>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</si>
  <si>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</si>
  <si>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</si>
  <si>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</si>
  <si>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</si>
  <si>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</si>
  <si>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</si>
  <si>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</si>
  <si>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</si>
  <si>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</si>
  <si>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</si>
  <si>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</si>
  <si>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</si>
  <si>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</si>
  <si>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</si>
  <si>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</si>
  <si>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</si>
  <si>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</si>
  <si>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</si>
  <si>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</si>
  <si>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</si>
  <si>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</si>
  <si>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</si>
  <si>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</si>
  <si>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</si>
  <si>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</si>
  <si>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</si>
  <si>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</si>
  <si>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</si>
  <si>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</si>
  <si>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</si>
  <si>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</si>
  <si>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</si>
  <si>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</si>
  <si>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</si>
  <si>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</si>
  <si>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</si>
  <si>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</si>
  <si>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</si>
  <si>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</si>
  <si>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</si>
  <si>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</si>
  <si>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</si>
  <si>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</si>
  <si>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</si>
  <si>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</si>
  <si>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</si>
  <si>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</si>
  <si>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</si>
  <si>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</si>
  <si>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</si>
  <si>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</si>
  <si>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</si>
  <si>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</si>
  <si>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</si>
  <si>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</si>
  <si>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</si>
  <si>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</si>
  <si>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</si>
  <si>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</si>
  <si>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</si>
  <si>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</si>
  <si>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</si>
  <si>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</si>
  <si>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</si>
  <si>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</si>
  <si>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</si>
  <si>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</si>
  <si>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</si>
  <si>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</si>
  <si>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</si>
  <si>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</si>
  <si>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</si>
  <si>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</si>
  <si>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</si>
  <si>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</si>
  <si>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</si>
  <si>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</si>
  <si>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</si>
  <si>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</si>
  <si>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</si>
  <si>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</si>
  <si>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</si>
  <si>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</si>
  <si>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</si>
  <si>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</si>
  <si>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</si>
  <si>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</si>
  <si>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</si>
  <si>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</si>
  <si>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</si>
  <si>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</si>
  <si>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</si>
  <si>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</si>
  <si>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</si>
  <si>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</si>
  <si>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</si>
  <si>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</si>
  <si>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</si>
  <si>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</si>
  <si>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</si>
  <si>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</si>
  <si>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</si>
  <si>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</si>
  <si>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</si>
  <si>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</si>
  <si>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</si>
  <si>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</si>
  <si>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</si>
  <si>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</si>
  <si>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</si>
  <si>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</si>
  <si>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</si>
  <si>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</si>
  <si>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</si>
  <si>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</si>
  <si>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</si>
  <si>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</si>
  <si>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</si>
  <si>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</si>
  <si>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</si>
  <si>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</si>
  <si>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</si>
  <si>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</si>
  <si>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</si>
  <si>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</si>
  <si>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</si>
  <si>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</si>
  <si>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</si>
  <si>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</si>
  <si>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</si>
  <si>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</si>
  <si>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</si>
  <si>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</si>
  <si>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</si>
  <si>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</si>
  <si>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</si>
  <si>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</si>
  <si>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</si>
  <si>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</si>
  <si>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</si>
  <si>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</si>
  <si>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</si>
  <si>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</si>
  <si>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</si>
  <si>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</si>
  <si>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</si>
  <si>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</si>
  <si>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</si>
  <si>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</si>
  <si>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</si>
  <si>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</si>
  <si>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</si>
  <si>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</si>
  <si>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</si>
  <si>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</si>
  <si>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</si>
  <si>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</si>
  <si>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</si>
  <si>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</si>
  <si>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</si>
  <si>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</si>
  <si>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</si>
  <si>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</si>
  <si>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</si>
  <si>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</si>
  <si>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</si>
  <si>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</si>
  <si>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</si>
  <si>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</si>
  <si>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</si>
  <si>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</si>
  <si>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</si>
  <si>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</si>
  <si>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</si>
  <si>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</si>
  <si>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</si>
  <si>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</si>
  <si>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</si>
  <si>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</si>
  <si>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</si>
  <si>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</si>
  <si>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</si>
  <si>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</si>
  <si>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</si>
  <si>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</si>
  <si>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</si>
  <si>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</si>
  <si>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</si>
  <si>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</si>
  <si>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</si>
  <si>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</si>
  <si>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</si>
  <si>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</si>
  <si>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</si>
  <si>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</si>
  <si>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</si>
  <si>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</si>
  <si>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</si>
  <si>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</si>
  <si>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</si>
  <si>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</si>
  <si>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</si>
  <si>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</si>
  <si>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</si>
  <si>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</si>
  <si>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</si>
  <si>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</si>
  <si>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</si>
  <si>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</si>
  <si>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</si>
  <si>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</si>
  <si>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</si>
  <si>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</si>
  <si>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</si>
  <si>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</si>
  <si>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</si>
  <si>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</si>
  <si>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</si>
  <si>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</si>
  <si>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</si>
  <si>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</si>
  <si>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</si>
  <si>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</si>
  <si>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</si>
  <si>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</si>
  <si>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</si>
  <si>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</si>
  <si>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</si>
  <si>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</si>
  <si>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</si>
  <si>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</si>
  <si>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</si>
  <si>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</si>
  <si>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</si>
  <si>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</si>
  <si>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</si>
  <si>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</si>
  <si>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</si>
  <si>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</si>
  <si>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</si>
  <si>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</si>
  <si>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</si>
  <si>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</si>
  <si>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</si>
  <si>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</si>
  <si>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</si>
  <si>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</si>
  <si>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</si>
  <si>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</si>
  <si>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</si>
  <si>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</si>
  <si>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</si>
  <si>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</si>
  <si>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</si>
  <si>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</si>
  <si>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</si>
  <si>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</si>
  <si>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</si>
  <si>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</si>
  <si>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</si>
  <si>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</si>
  <si>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</si>
  <si>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</si>
  <si>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</si>
  <si>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</si>
  <si>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</si>
  <si>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</si>
  <si>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</si>
  <si>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</si>
  <si>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</si>
  <si>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</si>
  <si>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</si>
  <si>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</si>
  <si>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</si>
  <si>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</si>
  <si>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</si>
  <si>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</si>
  <si>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</si>
  <si>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</si>
  <si>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</si>
  <si>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</si>
  <si>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</si>
  <si>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</si>
  <si>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</si>
  <si>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</si>
  <si>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</si>
  <si>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</si>
  <si>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</si>
  <si>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</si>
  <si>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</si>
  <si>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</si>
  <si>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</si>
  <si>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</si>
  <si>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</si>
  <si>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</si>
  <si>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</si>
  <si>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</si>
  <si>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</si>
  <si>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</si>
  <si>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</si>
  <si>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</si>
  <si>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</si>
  <si>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</si>
  <si>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</si>
  <si>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</si>
  <si>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</si>
  <si>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</si>
  <si>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</si>
  <si>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</si>
  <si>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</si>
  <si>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</si>
  <si>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</si>
  <si>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</si>
  <si>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</si>
  <si>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</si>
  <si>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</si>
  <si>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</si>
  <si>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</si>
  <si>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</si>
  <si>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</si>
  <si>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</si>
  <si>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</si>
  <si>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</si>
  <si>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</si>
  <si>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</si>
  <si>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</si>
  <si>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</si>
  <si>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</si>
  <si>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</si>
  <si>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</si>
  <si>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</si>
  <si>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</si>
  <si>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</si>
  <si>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</si>
  <si>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</si>
  <si>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</si>
  <si>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</si>
  <si>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</si>
  <si>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</si>
  <si>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</si>
  <si>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</si>
  <si>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</si>
  <si>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</si>
  <si>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</si>
  <si>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</si>
  <si>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</si>
  <si>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</si>
  <si>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</si>
  <si>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</si>
  <si>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</si>
  <si>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</si>
  <si>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</si>
  <si>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</si>
  <si>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</si>
  <si>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</si>
  <si>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</si>
  <si>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</si>
  <si>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</si>
  <si>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</si>
  <si>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</si>
  <si>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</si>
  <si>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</si>
  <si>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</si>
  <si>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</si>
  <si>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</si>
  <si>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</si>
  <si>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</si>
  <si>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</si>
  <si>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</si>
  <si>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</si>
  <si>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</si>
  <si>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</si>
  <si>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</si>
  <si>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</si>
  <si>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</si>
  <si>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</si>
  <si>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</si>
  <si>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</si>
  <si>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</si>
  <si>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</si>
  <si>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</si>
  <si>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</si>
  <si>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</si>
  <si>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</si>
  <si>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</si>
  <si>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</si>
  <si>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</si>
  <si>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</si>
  <si>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</si>
  <si>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</si>
  <si>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</si>
  <si>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</si>
  <si>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</si>
  <si>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</si>
  <si>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</si>
  <si>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</si>
  <si>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</si>
  <si>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</si>
  <si>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</si>
  <si>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</si>
  <si>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</si>
  <si>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</si>
  <si>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</si>
  <si>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</si>
  <si>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</si>
  <si>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</si>
  <si>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</si>
  <si>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</si>
  <si>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</si>
  <si>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</si>
  <si>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</si>
  <si>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</si>
  <si>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</si>
  <si>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</si>
  <si>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</si>
  <si>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</si>
  <si>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</si>
  <si>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</si>
  <si>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</si>
  <si>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</si>
  <si>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</si>
  <si>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</si>
  <si>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</si>
  <si>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</si>
  <si>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</si>
  <si>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</si>
  <si>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</si>
  <si>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</si>
  <si>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</si>
  <si>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</si>
  <si>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</si>
  <si>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</si>
  <si>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</si>
  <si>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</si>
  <si>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</si>
  <si>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</si>
  <si>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</si>
  <si>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</si>
  <si>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</si>
  <si>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</si>
  <si>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</si>
  <si>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</si>
  <si>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</si>
  <si>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</si>
  <si>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</si>
  <si>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</si>
  <si>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</si>
  <si>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</si>
  <si>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</si>
  <si>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</si>
  <si>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</si>
  <si>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</si>
  <si>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</si>
  <si>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</si>
  <si>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</si>
  <si>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</si>
  <si>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</si>
  <si>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</si>
  <si>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</si>
  <si>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</si>
  <si>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</si>
  <si>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</si>
  <si>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</si>
  <si>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</si>
  <si>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</si>
  <si>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</si>
  <si>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</si>
  <si>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</si>
  <si>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</si>
  <si>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</si>
  <si>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</si>
  <si>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</si>
  <si>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</si>
  <si>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</si>
  <si>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</si>
  <si>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</si>
  <si>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</si>
  <si>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</si>
  <si>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</si>
  <si>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</si>
  <si>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</si>
  <si>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</si>
  <si>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</si>
  <si>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</si>
  <si>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</si>
  <si>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</si>
  <si>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</si>
  <si>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</si>
  <si>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</si>
  <si>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</si>
  <si>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</si>
  <si>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</si>
  <si>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</si>
  <si>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</si>
  <si>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</si>
  <si>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</si>
  <si>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</si>
  <si>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</si>
  <si>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</si>
  <si>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</si>
  <si>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</si>
  <si>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</si>
  <si>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</si>
  <si>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</si>
  <si>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</si>
  <si>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</si>
  <si>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</si>
  <si>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</si>
  <si>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</si>
  <si>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</si>
  <si>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</si>
  <si>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</si>
  <si>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</si>
  <si>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</si>
  <si>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</si>
  <si>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</si>
  <si>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</si>
  <si>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</si>
  <si>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</si>
  <si>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</si>
  <si>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</si>
  <si>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</si>
  <si>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</si>
  <si>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</si>
  <si>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</si>
  <si>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</si>
  <si>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</si>
  <si>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</si>
  <si>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</si>
  <si>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</si>
  <si>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</si>
  <si>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</si>
  <si>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</si>
  <si>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</si>
  <si>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</si>
  <si>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</si>
  <si>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</si>
  <si>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</si>
  <si>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</si>
  <si>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</si>
  <si>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</si>
  <si>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</si>
  <si>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</si>
  <si>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</si>
  <si>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</si>
  <si>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</si>
  <si>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</si>
  <si>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</si>
  <si>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</si>
  <si>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</si>
  <si>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</si>
  <si>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</si>
  <si>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</si>
  <si>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</si>
  <si>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</si>
  <si>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</si>
  <si>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</si>
  <si>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</si>
  <si>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</si>
  <si>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</si>
  <si>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</si>
  <si>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</si>
  <si>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</si>
  <si>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</si>
  <si>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</si>
  <si>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</si>
  <si>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</si>
  <si>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</si>
  <si>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</si>
  <si>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</si>
  <si>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</si>
  <si>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</si>
  <si>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</si>
  <si>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</si>
  <si>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</si>
  <si>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</si>
  <si>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</si>
  <si>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</si>
  <si>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</si>
  <si>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</si>
  <si>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</si>
  <si>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</si>
  <si>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</si>
  <si>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</si>
  <si>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</si>
  <si>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</si>
  <si>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</si>
  <si>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</si>
  <si>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</si>
  <si>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</si>
  <si>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</si>
  <si>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</si>
  <si>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</si>
  <si>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</si>
  <si>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</si>
  <si>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</si>
  <si>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</si>
  <si>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</si>
  <si>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</si>
  <si>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</si>
  <si>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</si>
  <si>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</si>
  <si>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</si>
  <si>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</si>
  <si>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</si>
  <si>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</si>
  <si>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</si>
  <si>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</si>
  <si>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</si>
  <si>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</si>
  <si>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</si>
  <si>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</si>
  <si>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</si>
  <si>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</si>
  <si>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</si>
  <si>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</si>
  <si>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</si>
  <si>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</si>
  <si>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</si>
  <si>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</si>
  <si>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</si>
  <si>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</si>
  <si>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</si>
  <si>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</si>
  <si>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</si>
  <si>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</si>
  <si>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</si>
  <si>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</si>
  <si>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</si>
  <si>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</si>
  <si>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</si>
  <si>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</si>
  <si>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</si>
  <si>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</si>
  <si>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</si>
  <si>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</si>
  <si>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</si>
  <si>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</si>
  <si>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</si>
  <si>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</si>
  <si>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</si>
  <si>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</si>
  <si>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</si>
  <si>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</si>
  <si>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</si>
  <si>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</si>
  <si>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</si>
  <si>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</si>
  <si>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</si>
  <si>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</si>
  <si>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</si>
  <si>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</si>
  <si>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</si>
  <si>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</si>
  <si>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</si>
  <si>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</si>
  <si>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</si>
  <si>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</si>
  <si>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</si>
  <si>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</si>
  <si>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</si>
  <si>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</si>
  <si>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</si>
  <si>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</si>
  <si>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</si>
  <si>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</si>
  <si>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</si>
  <si>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</si>
  <si>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</si>
  <si>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</si>
  <si>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</si>
  <si>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</si>
  <si>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</si>
  <si>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</si>
  <si>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</si>
  <si>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</si>
  <si>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</si>
  <si>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</si>
  <si>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</si>
  <si>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</si>
  <si>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</si>
  <si>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</si>
  <si>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</si>
  <si>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</si>
  <si>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</si>
  <si>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</si>
  <si>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</si>
  <si>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</si>
  <si>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</si>
  <si>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</si>
  <si>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</si>
  <si>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</si>
  <si>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</si>
  <si>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</si>
  <si>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</si>
  <si>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</si>
  <si>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</si>
  <si>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</si>
  <si>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</si>
  <si>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</si>
  <si>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</si>
  <si>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</si>
  <si>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</si>
  <si>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</si>
  <si>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</si>
  <si>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</si>
  <si>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</si>
  <si>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</si>
  <si>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</si>
  <si>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</si>
  <si>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</si>
  <si>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</si>
  <si>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</si>
  <si>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</si>
  <si>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</si>
  <si>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</si>
  <si>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</si>
  <si>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</si>
  <si>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</si>
  <si>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</si>
  <si>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</si>
  <si>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</si>
  <si>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</si>
  <si>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</si>
  <si>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</si>
  <si>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</si>
  <si>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</si>
  <si>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</si>
  <si>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</si>
  <si>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</si>
  <si>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</si>
  <si>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</si>
  <si>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</si>
  <si>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</si>
  <si>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</si>
  <si>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</si>
  <si>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</si>
  <si>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</si>
  <si>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</si>
  <si>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</si>
  <si>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</si>
  <si>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</si>
  <si>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</si>
  <si>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</si>
  <si>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</si>
  <si>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</si>
  <si>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</si>
  <si>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</si>
  <si>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</si>
  <si>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</si>
  <si>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</si>
  <si>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</si>
  <si>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</si>
  <si>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</si>
  <si>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</si>
  <si>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</si>
  <si>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</si>
  <si>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</si>
  <si>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</si>
  <si>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</si>
  <si>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</si>
  <si>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</si>
  <si>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</si>
  <si>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</si>
  <si>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</si>
  <si>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</si>
  <si>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</si>
  <si>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</si>
  <si>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</si>
  <si>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</si>
  <si>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</si>
  <si>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</si>
  <si>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</si>
  <si>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</si>
  <si>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</si>
  <si>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</si>
  <si>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</si>
  <si>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</si>
  <si>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</si>
  <si>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</si>
  <si>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</si>
  <si>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</si>
  <si>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</si>
  <si>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</si>
  <si>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</si>
  <si>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</si>
  <si>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</si>
  <si>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</si>
  <si>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</si>
  <si>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</si>
  <si>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</si>
  <si>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</si>
  <si>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</si>
  <si>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</si>
  <si>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</si>
  <si>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</si>
  <si>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</si>
  <si>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</si>
  <si>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</si>
  <si>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</si>
  <si>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</si>
  <si>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</si>
  <si>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</si>
  <si>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</si>
  <si>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</si>
  <si>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</si>
  <si>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</si>
  <si>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</si>
  <si>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</si>
  <si>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</si>
  <si>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</si>
  <si>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</si>
  <si>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</si>
  <si>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</si>
  <si>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</si>
  <si>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</si>
  <si>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</si>
  <si>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</si>
  <si>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</si>
  <si>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</si>
  <si>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</si>
  <si>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</si>
  <si>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</si>
  <si>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</si>
  <si>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</si>
  <si>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</si>
  <si>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</si>
  <si>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</si>
  <si>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</si>
  <si>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</si>
  <si>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</si>
  <si>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</si>
  <si>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</si>
  <si>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</si>
  <si>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</si>
  <si>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</si>
  <si>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</si>
  <si>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</si>
  <si>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</si>
  <si>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</si>
  <si>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</si>
  <si>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</si>
  <si>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</si>
  <si>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</si>
  <si>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</si>
  <si>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</si>
  <si>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</si>
  <si>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</si>
  <si>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</si>
  <si>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</si>
  <si>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</si>
  <si>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</si>
  <si>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</si>
  <si>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</si>
  <si>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</si>
  <si>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</si>
  <si>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</si>
  <si>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</si>
  <si>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</si>
  <si>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</si>
  <si>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</si>
  <si>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</si>
  <si>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</si>
  <si>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</si>
  <si>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</si>
  <si>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</si>
  <si>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</si>
  <si>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</si>
  <si>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</si>
  <si>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</si>
  <si>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</si>
  <si>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</si>
  <si>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</si>
  <si>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</si>
  <si>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</si>
  <si>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</si>
  <si>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</si>
  <si>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</si>
  <si>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</si>
  <si>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</si>
  <si>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</si>
  <si>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</si>
  <si>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</si>
  <si>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</si>
  <si>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</si>
  <si>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</si>
  <si>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</si>
  <si>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</si>
  <si>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</si>
  <si>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</si>
  <si>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</si>
  <si>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</si>
  <si>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</si>
  <si>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</si>
  <si>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</si>
  <si>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</si>
  <si>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</si>
  <si>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</si>
  <si>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</si>
  <si>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</si>
  <si>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</si>
  <si>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</si>
  <si>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</si>
  <si>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</si>
  <si>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</si>
  <si>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</si>
  <si>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</si>
  <si>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</si>
  <si>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</si>
  <si>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</si>
  <si>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</si>
  <si>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</si>
  <si>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</si>
  <si>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</si>
  <si>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</si>
  <si>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</si>
  <si>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</si>
  <si>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</si>
  <si>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</si>
  <si>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</si>
  <si>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</si>
  <si>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</si>
  <si>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</si>
  <si>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</si>
  <si>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</si>
  <si>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</si>
  <si>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</si>
  <si>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</si>
  <si>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</si>
  <si>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</si>
  <si>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</si>
  <si>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</si>
  <si>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</si>
  <si>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</si>
  <si>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</si>
  <si>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</si>
  <si>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</si>
  <si>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</si>
  <si>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</si>
  <si>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</si>
  <si>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</si>
  <si>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</si>
  <si>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</si>
  <si>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</si>
  <si>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</si>
  <si>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</si>
  <si>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</si>
  <si>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</si>
  <si>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</si>
  <si>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</si>
  <si>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</si>
  <si>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</si>
  <si>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</si>
  <si>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</si>
  <si>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</si>
  <si>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</si>
  <si>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</si>
  <si>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</si>
  <si>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</si>
  <si>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</si>
  <si>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</si>
  <si>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</si>
  <si>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</si>
  <si>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</si>
  <si>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</si>
  <si>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</si>
  <si>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</si>
  <si>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</si>
  <si>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</si>
  <si>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</si>
  <si>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</si>
  <si>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</si>
  <si>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</si>
  <si>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</si>
  <si>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</si>
  <si>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</si>
  <si>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</si>
  <si>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</si>
  <si>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</si>
  <si>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</si>
  <si>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</si>
  <si>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</si>
  <si>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</si>
  <si>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</si>
  <si>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</si>
  <si>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</si>
  <si>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</si>
  <si>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</si>
  <si>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</si>
  <si>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</si>
  <si>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</si>
  <si>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</si>
  <si>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</si>
  <si>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</si>
  <si>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</si>
  <si>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</si>
  <si>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</si>
  <si>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</si>
  <si>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</si>
  <si>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</si>
  <si>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</si>
  <si>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</si>
  <si>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</si>
  <si>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</si>
  <si>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</si>
  <si>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</si>
  <si>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</si>
  <si>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</si>
  <si>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</si>
  <si>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</si>
  <si>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</si>
  <si>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</si>
  <si>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</si>
  <si>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</si>
  <si>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</si>
  <si>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</si>
  <si>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</si>
  <si>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</si>
  <si>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</si>
  <si>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</si>
  <si>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</si>
  <si>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</si>
  <si>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</si>
  <si>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</si>
  <si>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</si>
  <si>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</si>
  <si>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</si>
  <si>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</si>
  <si>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</si>
  <si>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</si>
  <si>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</si>
  <si>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</si>
  <si>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</si>
  <si>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</si>
  <si>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</si>
  <si>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</si>
  <si>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</si>
  <si>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</si>
  <si>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</si>
  <si>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</si>
  <si>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</si>
  <si>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</si>
  <si>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</si>
  <si>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</si>
  <si>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</si>
  <si>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</si>
  <si>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</si>
  <si>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</si>
  <si>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</si>
  <si>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</si>
  <si>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</si>
  <si>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</si>
  <si>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</si>
  <si>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</si>
  <si>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</si>
  <si>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</si>
  <si>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</si>
  <si>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</si>
  <si>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</si>
  <si>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</si>
  <si>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</si>
  <si>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</si>
  <si>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</si>
  <si>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</si>
  <si>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</si>
  <si>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</si>
  <si>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</si>
  <si>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</si>
  <si>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</si>
  <si>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</si>
  <si>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</si>
  <si>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</si>
  <si>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</si>
  <si>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</si>
  <si>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</si>
  <si>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</si>
  <si>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</si>
  <si>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</si>
  <si>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</si>
  <si>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</si>
  <si>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</si>
  <si>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</si>
  <si>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</si>
  <si>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</si>
  <si>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</si>
  <si>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</si>
  <si>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</si>
  <si>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</si>
  <si>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</si>
  <si>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</si>
  <si>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</si>
  <si>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</si>
  <si>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</si>
  <si>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</si>
  <si>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</si>
  <si>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</si>
  <si>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</si>
  <si>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</si>
  <si>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</si>
  <si>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</si>
  <si>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</si>
  <si>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</si>
  <si>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</si>
  <si>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</si>
  <si>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</si>
  <si>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</si>
  <si>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</si>
  <si>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</si>
  <si>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</si>
  <si>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</si>
  <si>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</si>
  <si>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</si>
  <si>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</si>
  <si>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</si>
  <si>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</si>
  <si>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</si>
  <si>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</si>
  <si>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</si>
  <si>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</si>
  <si>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</si>
  <si>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</si>
  <si>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</si>
  <si>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</si>
  <si>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</si>
  <si>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</si>
  <si>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</si>
  <si>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</si>
  <si>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</si>
  <si>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</si>
  <si>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</si>
  <si>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</si>
  <si>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</si>
  <si>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</si>
  <si>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</si>
  <si>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</si>
  <si>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</si>
  <si>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</si>
  <si>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</si>
  <si>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</si>
  <si>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</si>
  <si>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</si>
  <si>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</si>
  <si>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</si>
  <si>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</si>
  <si>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</si>
  <si>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</si>
  <si>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</si>
  <si>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</si>
  <si>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</si>
  <si>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</si>
  <si>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</si>
  <si>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</si>
  <si>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</si>
  <si>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</si>
  <si>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</si>
  <si>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</si>
  <si>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</si>
  <si>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</si>
  <si>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</si>
  <si>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</si>
  <si>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</si>
  <si>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</si>
  <si>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</si>
  <si>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</si>
  <si>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</si>
  <si>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</si>
  <si>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</si>
  <si>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</si>
  <si>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</si>
  <si>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</si>
  <si>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</si>
  <si>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</si>
  <si>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</si>
  <si>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</si>
  <si>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</si>
  <si>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</si>
  <si>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</si>
  <si>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</si>
  <si>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</si>
  <si>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</si>
  <si>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</si>
  <si>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</si>
  <si>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</si>
  <si>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</si>
  <si>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</si>
  <si>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</si>
  <si>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</si>
  <si>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</si>
  <si>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</si>
  <si>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</si>
  <si>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</si>
  <si>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</si>
  <si>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</si>
  <si>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</si>
  <si>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</si>
  <si>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</si>
  <si>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</si>
  <si>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</si>
  <si>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</si>
  <si>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</si>
  <si>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</si>
  <si>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</si>
  <si>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</si>
  <si>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</si>
  <si>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</si>
  <si>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</si>
  <si>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</si>
  <si>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</si>
  <si>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</si>
  <si>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</si>
  <si>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</si>
  <si>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</si>
  <si>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</si>
  <si>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</si>
  <si>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</si>
  <si>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</si>
  <si>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</si>
  <si>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</si>
  <si>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</si>
  <si>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</si>
  <si>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</si>
  <si>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</si>
  <si>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</si>
  <si>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</si>
  <si>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</si>
  <si>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</si>
  <si>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</si>
  <si>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</si>
  <si>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</si>
  <si>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</si>
  <si>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</si>
  <si>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</si>
  <si>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</si>
  <si>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</si>
  <si>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</si>
  <si>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</si>
  <si>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</si>
  <si>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</si>
  <si>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</si>
  <si>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</si>
  <si>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</si>
  <si>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</si>
  <si>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</si>
  <si>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</si>
  <si>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</si>
  <si>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</si>
  <si>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</si>
  <si>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</si>
  <si>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</si>
  <si>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</si>
  <si>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</si>
  <si>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</si>
  <si>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</si>
  <si>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</si>
  <si>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</si>
  <si>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</si>
  <si>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</si>
  <si>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</si>
  <si>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</si>
  <si>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</si>
  <si>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</si>
  <si>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</si>
  <si>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</si>
  <si>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</si>
  <si>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</si>
  <si>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</si>
  <si>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</si>
  <si>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</si>
  <si>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</si>
  <si>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</si>
  <si>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</si>
  <si>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</si>
  <si>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</si>
  <si>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</si>
  <si>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</si>
  <si>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</si>
  <si>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</si>
  <si>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</si>
  <si>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</si>
  <si>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</si>
  <si>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</si>
  <si>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</si>
  <si>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</si>
  <si>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</si>
  <si>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</si>
  <si>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</si>
  <si>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</si>
  <si>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</si>
  <si>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</si>
  <si>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</si>
  <si>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</si>
  <si>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</si>
  <si>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</si>
  <si>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</si>
  <si>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</si>
  <si>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</si>
  <si>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</si>
  <si>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</si>
  <si>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</si>
  <si>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</si>
  <si>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</si>
  <si>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</si>
  <si>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</si>
  <si>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</si>
  <si>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</si>
  <si>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</si>
  <si>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</si>
  <si>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</si>
  <si>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</si>
  <si>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</si>
  <si>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</si>
  <si>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</si>
  <si>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</si>
  <si>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</si>
  <si>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</si>
  <si>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</si>
  <si>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</si>
  <si>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</si>
  <si>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</si>
  <si>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</si>
  <si>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</si>
  <si>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</si>
  <si>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</si>
  <si>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</si>
  <si>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</si>
  <si>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</si>
  <si>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</si>
  <si>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</si>
  <si>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</si>
  <si>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</si>
  <si>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</si>
  <si>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</si>
  <si>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</si>
  <si>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</si>
  <si>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</si>
  <si>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</si>
  <si>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</si>
  <si>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</si>
  <si>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</si>
  <si>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</si>
  <si>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</si>
  <si>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</si>
  <si>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</si>
  <si>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</si>
  <si>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</si>
  <si>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</si>
  <si>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</si>
  <si>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</si>
  <si>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</si>
  <si>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</si>
  <si>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</si>
  <si>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</si>
  <si>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</si>
  <si>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</si>
  <si>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</si>
  <si>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</si>
  <si>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</si>
  <si>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</si>
  <si>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</si>
  <si>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</si>
  <si>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</si>
  <si>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</si>
  <si>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</si>
  <si>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</si>
  <si>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</si>
  <si>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</si>
  <si>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</si>
  <si>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</si>
  <si>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</si>
  <si>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</si>
  <si>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</si>
  <si>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</si>
  <si>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</si>
  <si>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</si>
  <si>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</si>
  <si>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</si>
  <si>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</si>
  <si>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</si>
  <si>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</si>
  <si>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</si>
  <si>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</si>
  <si>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</si>
  <si>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</si>
  <si>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</si>
  <si>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</si>
  <si>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</si>
  <si>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</si>
  <si>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</si>
  <si>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</si>
  <si>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</si>
  <si>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</si>
  <si>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</si>
  <si>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</si>
  <si>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</si>
  <si>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</si>
  <si>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</si>
  <si>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</si>
  <si>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</si>
  <si>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</si>
  <si>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</si>
  <si>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</si>
  <si>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</si>
  <si>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</si>
  <si>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</si>
  <si>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</si>
  <si>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</si>
  <si>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</si>
  <si>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</si>
  <si>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</si>
  <si>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</si>
  <si>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</si>
  <si>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</si>
  <si>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</si>
  <si>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</si>
  <si>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</si>
  <si>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</si>
  <si>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</si>
  <si>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</si>
  <si>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</si>
  <si>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</si>
  <si>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</si>
  <si>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</si>
  <si>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</si>
  <si>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</si>
  <si>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</si>
  <si>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</si>
  <si>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</si>
  <si>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</si>
  <si>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</si>
  <si>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</si>
  <si>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</si>
  <si>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</si>
  <si>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</si>
  <si>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</si>
  <si>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</si>
  <si>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</si>
  <si>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</si>
  <si>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</si>
  <si>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</si>
  <si>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</si>
  <si>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</si>
  <si>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</si>
  <si>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</si>
  <si>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</si>
  <si>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</si>
  <si>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</si>
  <si>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</si>
  <si>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</si>
  <si>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</si>
  <si>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</si>
  <si>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</si>
  <si>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</si>
  <si>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</si>
  <si>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</si>
  <si>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</si>
  <si>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</si>
  <si>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</si>
  <si>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</si>
  <si>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</si>
  <si>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</si>
  <si>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</si>
  <si>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</si>
  <si>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</si>
  <si>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</si>
  <si>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</si>
  <si>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</si>
  <si>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</si>
  <si>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</si>
  <si>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</si>
  <si>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</si>
  <si>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</si>
  <si>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</si>
  <si>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</si>
  <si>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</si>
  <si>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</si>
  <si>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</si>
  <si>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</si>
  <si>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</si>
  <si>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</si>
  <si>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</si>
  <si>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</si>
  <si>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</si>
  <si>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</si>
  <si>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</si>
  <si>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</si>
  <si>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</si>
  <si>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</si>
  <si>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</si>
  <si>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</si>
  <si>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</si>
  <si>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</si>
  <si>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</si>
  <si>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</si>
  <si>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</si>
  <si>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</si>
  <si>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</si>
  <si>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</si>
  <si>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</si>
  <si>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</si>
  <si>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</si>
  <si>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</si>
  <si>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</si>
  <si>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</si>
  <si>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</si>
  <si>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</si>
  <si>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</si>
  <si>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</si>
  <si>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</si>
  <si>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</si>
  <si>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</si>
  <si>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</si>
  <si>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</si>
  <si>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</si>
  <si>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</si>
  <si>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</si>
  <si>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</si>
  <si>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</si>
  <si>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</si>
  <si>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</si>
  <si>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</si>
  <si>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</si>
  <si>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</si>
  <si>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</si>
  <si>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</si>
  <si>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</si>
  <si>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</si>
  <si>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</si>
  <si>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</si>
  <si>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</si>
  <si>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</si>
  <si>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</si>
  <si>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</si>
  <si>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</si>
  <si>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</si>
  <si>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</si>
  <si>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</si>
  <si>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</si>
  <si>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</si>
  <si>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</si>
  <si>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</si>
  <si>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</si>
  <si>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</si>
  <si>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</si>
  <si>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</si>
  <si>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</si>
  <si>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</si>
  <si>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</si>
  <si>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</si>
  <si>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</si>
  <si>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</si>
  <si>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</si>
  <si>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</si>
  <si>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</si>
  <si>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</si>
  <si>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</si>
  <si>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</si>
  <si>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</si>
  <si>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</si>
  <si>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</si>
  <si>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</si>
  <si>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</si>
  <si>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</si>
  <si>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</si>
  <si>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</si>
  <si>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</si>
  <si>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</si>
  <si>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</si>
  <si>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</si>
  <si>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</si>
  <si>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</si>
  <si>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</si>
  <si>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</si>
  <si>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</si>
  <si>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</si>
  <si>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</si>
  <si>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</si>
  <si>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</si>
  <si>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</si>
  <si>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</si>
  <si>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</si>
  <si>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</si>
  <si>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</si>
  <si>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</si>
  <si>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</si>
  <si>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</si>
  <si>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</si>
  <si>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</si>
  <si>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</si>
  <si>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</si>
  <si>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</si>
  <si>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</si>
  <si>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</si>
  <si>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</si>
  <si>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</si>
  <si>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</si>
  <si>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</si>
  <si>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</si>
  <si>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</si>
  <si>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</si>
  <si>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</si>
  <si>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</si>
  <si>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</si>
  <si>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</si>
  <si>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</si>
  <si>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</si>
  <si>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</si>
  <si>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</si>
  <si>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</si>
  <si>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</si>
  <si>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</si>
  <si>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</si>
  <si>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</si>
  <si>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</si>
  <si>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</si>
  <si>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</si>
  <si>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</si>
  <si>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</si>
  <si>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</si>
  <si>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</si>
  <si>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</si>
  <si>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</si>
  <si>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</si>
  <si>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</si>
  <si>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</si>
  <si>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</si>
  <si>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</si>
  <si>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</si>
  <si>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</si>
  <si>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</si>
  <si>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</si>
  <si>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</si>
  <si>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</si>
  <si>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</si>
  <si>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</si>
  <si>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</si>
  <si>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</si>
  <si>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</si>
  <si>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</si>
  <si>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</si>
  <si>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</si>
  <si>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</si>
  <si>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</si>
  <si>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</si>
  <si>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</si>
  <si>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</si>
  <si>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</si>
  <si>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</si>
  <si>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</si>
  <si>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</si>
  <si>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</si>
  <si>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</si>
  <si>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</si>
  <si>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</si>
  <si>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</si>
  <si>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</si>
  <si>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</si>
  <si>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</si>
  <si>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</si>
  <si>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</si>
  <si>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</si>
  <si>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</si>
  <si>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</si>
  <si>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</si>
  <si>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</si>
  <si>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</si>
  <si>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</si>
  <si>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</si>
  <si>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</si>
  <si>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</si>
  <si>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</si>
  <si>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</si>
  <si>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</si>
  <si>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</si>
  <si>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</si>
  <si>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</si>
  <si>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</si>
  <si>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</si>
  <si>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</si>
  <si>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</si>
  <si>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</si>
  <si>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</si>
  <si>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</si>
  <si>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</si>
  <si>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</si>
  <si>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</si>
  <si>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</si>
  <si>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</si>
  <si>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</si>
  <si>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</si>
  <si>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</si>
  <si>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</si>
  <si>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</si>
  <si>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</si>
  <si>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</si>
  <si>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</si>
  <si>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</si>
  <si>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</si>
  <si>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</si>
  <si>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</si>
  <si>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</si>
  <si>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</si>
  <si>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</si>
  <si>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</si>
  <si>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</si>
  <si>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</si>
  <si>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</si>
  <si>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</si>
  <si>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</si>
  <si>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</si>
  <si>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</si>
  <si>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</si>
  <si>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</si>
  <si>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</si>
  <si>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</si>
  <si>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</si>
  <si>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</si>
  <si>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</si>
  <si>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</si>
  <si>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</si>
  <si>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</si>
  <si>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</si>
  <si>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</si>
  <si>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</si>
  <si>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</si>
  <si>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</si>
  <si>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</si>
  <si>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</si>
  <si>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</si>
  <si>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</si>
  <si>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</si>
  <si>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</si>
  <si>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</si>
  <si>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</si>
  <si>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</si>
  <si>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</si>
  <si>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</si>
  <si>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</si>
  <si>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</si>
  <si>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</si>
  <si>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</si>
  <si>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</si>
  <si>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</si>
  <si>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</si>
  <si>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</si>
  <si>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</si>
  <si>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</si>
  <si>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</si>
  <si>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</si>
  <si>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</si>
  <si>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</si>
  <si>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</si>
  <si>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</si>
  <si>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</si>
  <si>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</si>
  <si>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</si>
  <si>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</si>
  <si>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</si>
  <si>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</si>
  <si>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</si>
  <si>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</si>
  <si>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</si>
  <si>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</si>
  <si>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</si>
  <si>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</si>
  <si>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</si>
  <si>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</si>
  <si>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</si>
  <si>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</si>
  <si>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</si>
  <si>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</si>
  <si>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</si>
  <si>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</si>
  <si>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</si>
  <si>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</si>
  <si>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</si>
  <si>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</si>
  <si>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</si>
  <si>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</si>
  <si>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</si>
  <si>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</si>
  <si>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</si>
  <si>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</si>
  <si>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</si>
  <si>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</si>
  <si>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</si>
  <si>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</si>
  <si>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</si>
  <si>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</si>
  <si>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</si>
  <si>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</si>
  <si>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</si>
  <si>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</si>
  <si>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</si>
  <si>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</si>
  <si>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</si>
  <si>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</si>
  <si>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</si>
  <si>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</si>
  <si>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</si>
  <si>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</si>
  <si>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</si>
  <si>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</si>
  <si>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</si>
  <si>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</si>
  <si>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</si>
  <si>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</si>
  <si>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</si>
  <si>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</si>
  <si>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</si>
  <si>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</si>
  <si>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</si>
  <si>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</si>
  <si>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</si>
  <si>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</si>
  <si>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</si>
  <si>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</si>
  <si>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</si>
  <si>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</si>
  <si>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</si>
  <si>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</si>
  <si>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</si>
  <si>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</si>
  <si>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</si>
  <si>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</si>
  <si>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</si>
  <si>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</si>
  <si>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</si>
  <si>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</si>
  <si>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</si>
  <si>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</si>
  <si>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</si>
  <si>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</si>
  <si>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</si>
  <si>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</si>
  <si>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</si>
  <si>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</si>
  <si>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</si>
  <si>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</si>
  <si>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</si>
  <si>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</si>
  <si>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</si>
  <si>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</si>
  <si>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</si>
  <si>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</si>
  <si>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</si>
  <si>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</si>
  <si>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</si>
  <si>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</si>
  <si>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</si>
  <si>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</si>
  <si>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</si>
  <si>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</si>
  <si>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</si>
  <si>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</si>
  <si>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</si>
  <si>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</si>
  <si>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</si>
  <si>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</si>
  <si>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</si>
  <si>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</si>
  <si>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</si>
  <si>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</si>
  <si>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</si>
  <si>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</si>
  <si>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</si>
  <si>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</si>
  <si>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</si>
  <si>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</si>
  <si>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</si>
  <si>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</si>
  <si>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</si>
  <si>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</si>
  <si>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</si>
  <si>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</si>
  <si>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</si>
  <si>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</si>
  <si>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</si>
  <si>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</si>
  <si>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</si>
  <si>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</si>
  <si>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</si>
  <si>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</si>
  <si>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</si>
  <si>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</si>
  <si>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</si>
  <si>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</si>
  <si>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</si>
  <si>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</si>
  <si>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</si>
  <si>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</si>
  <si>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</si>
  <si>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</si>
  <si>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</si>
  <si>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</si>
  <si>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</si>
  <si>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</si>
  <si>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</si>
  <si>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</si>
  <si>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</si>
  <si>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</si>
  <si>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</si>
  <si>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</si>
  <si>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</si>
  <si>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</si>
  <si>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</si>
  <si>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</si>
  <si>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</si>
  <si>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</si>
  <si>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</si>
  <si>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</si>
  <si>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</si>
  <si>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</si>
  <si>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</si>
  <si>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</si>
  <si>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</si>
  <si>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</si>
  <si>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</si>
  <si>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</si>
  <si>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</si>
  <si>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</si>
  <si>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</si>
  <si>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</si>
  <si>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</si>
  <si>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</si>
  <si>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</si>
  <si>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</si>
  <si>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</si>
  <si>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</si>
  <si>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</si>
  <si>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</si>
  <si>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</si>
  <si>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</si>
  <si>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</si>
  <si>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</si>
  <si>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</si>
  <si>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</si>
  <si>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</si>
  <si>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</si>
  <si>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</si>
  <si>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</si>
  <si>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</si>
  <si>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</si>
  <si>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</si>
  <si>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</si>
  <si>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</si>
  <si>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</si>
  <si>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</si>
  <si>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</si>
  <si>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</si>
  <si>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</si>
  <si>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</si>
  <si>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</si>
  <si>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</si>
  <si>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</si>
  <si>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</si>
  <si>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</si>
  <si>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</si>
  <si>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</si>
  <si>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</si>
  <si>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</si>
  <si>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</si>
  <si>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</si>
  <si>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</si>
  <si>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</si>
  <si>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</si>
  <si>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</si>
  <si>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</si>
  <si>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</si>
  <si>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</si>
  <si>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</si>
  <si>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</si>
  <si>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</si>
  <si>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</si>
  <si>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</si>
  <si>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</si>
  <si>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</si>
  <si>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</si>
  <si>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</si>
  <si>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</si>
  <si>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</si>
  <si>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</si>
  <si>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</si>
  <si>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</si>
  <si>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</si>
  <si>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</si>
  <si>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</si>
  <si>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</si>
  <si>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</si>
  <si>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</si>
  <si>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</si>
  <si>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</si>
  <si>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</si>
  <si>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</si>
  <si>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</si>
  <si>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</si>
  <si>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</si>
  <si>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</si>
  <si>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</si>
  <si>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</si>
  <si>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</si>
  <si>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</si>
  <si>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</si>
  <si>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</si>
  <si>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</si>
  <si>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</si>
  <si>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</si>
  <si>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</si>
  <si>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</si>
  <si>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</si>
  <si>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</si>
  <si>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</si>
  <si>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</si>
  <si>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</si>
  <si>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</si>
  <si>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</si>
  <si>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</si>
  <si>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</si>
  <si>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</si>
  <si>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</si>
  <si>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</si>
  <si>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</si>
  <si>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</si>
  <si>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</si>
  <si>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</si>
  <si>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</si>
  <si>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</si>
  <si>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</si>
  <si>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</si>
  <si>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</si>
  <si>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</si>
  <si>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</si>
  <si>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</si>
  <si>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</si>
  <si>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</si>
  <si>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</si>
  <si>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</si>
  <si>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</si>
  <si>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</si>
  <si>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</si>
  <si>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</si>
  <si>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</si>
  <si>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</si>
  <si>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</si>
  <si>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</si>
  <si>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</si>
  <si>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</si>
  <si>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</si>
  <si>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</si>
  <si>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</si>
  <si>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</si>
  <si>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</si>
  <si>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</si>
  <si>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</si>
  <si>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</si>
  <si>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</si>
  <si>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</si>
  <si>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</si>
  <si>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</si>
  <si>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</si>
  <si>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</si>
  <si>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</si>
  <si>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</si>
  <si>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</si>
  <si>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</si>
  <si>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</si>
  <si>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</si>
  <si>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</si>
  <si>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</si>
  <si>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</si>
  <si>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</si>
  <si>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</si>
  <si>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</si>
  <si>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</si>
  <si>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</si>
  <si>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</si>
  <si>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</si>
  <si>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</si>
  <si>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</si>
  <si>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</si>
  <si>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</si>
  <si>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</si>
  <si>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</si>
  <si>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</si>
  <si>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</si>
  <si>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</si>
  <si>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</si>
  <si>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</si>
  <si>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</si>
  <si>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</si>
  <si>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</si>
  <si>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</si>
  <si>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</si>
  <si>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</si>
  <si>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</si>
  <si>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</si>
  <si>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</si>
  <si>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</si>
  <si>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</si>
  <si>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</si>
  <si>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</si>
  <si>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</si>
  <si>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</si>
  <si>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</si>
  <si>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</si>
  <si>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</si>
  <si>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</si>
  <si>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</si>
  <si>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</si>
  <si>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</si>
  <si>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</si>
  <si>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</si>
  <si>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</si>
  <si>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</si>
  <si>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</si>
  <si>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</si>
  <si>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</si>
  <si>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</si>
  <si>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</si>
  <si>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</si>
  <si>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</si>
  <si>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</si>
  <si>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</si>
  <si>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</si>
  <si>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</si>
  <si>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</si>
  <si>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</si>
  <si>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</si>
  <si>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</si>
  <si>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</si>
  <si>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</si>
  <si>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</si>
  <si>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</si>
  <si>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</si>
  <si>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</si>
  <si>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</si>
  <si>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</si>
  <si>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</si>
  <si>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</si>
  <si>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</si>
  <si>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</si>
  <si>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</si>
  <si>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</si>
  <si>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</si>
  <si>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</si>
  <si>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</si>
  <si>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</si>
  <si>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</si>
  <si>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</si>
  <si>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</si>
  <si>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</si>
  <si>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</si>
  <si>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</si>
  <si>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</si>
  <si>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</si>
  <si>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</si>
  <si>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</si>
  <si>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</si>
  <si>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</si>
  <si>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</si>
  <si>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</si>
  <si>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</si>
  <si>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</si>
  <si>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</si>
  <si>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</si>
  <si>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</si>
  <si>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</si>
  <si>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</si>
  <si>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</si>
  <si>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</si>
  <si>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</si>
  <si>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</si>
  <si>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</si>
  <si>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</si>
  <si>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</si>
  <si>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</si>
  <si>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</si>
  <si>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</si>
  <si>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</si>
  <si>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</si>
  <si>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</si>
  <si>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</si>
  <si>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</si>
  <si>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</si>
  <si>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</si>
  <si>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</si>
  <si>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</si>
  <si>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</si>
  <si>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</si>
  <si>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</si>
  <si>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</si>
  <si>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</si>
  <si>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</si>
  <si>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</si>
  <si>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</si>
  <si>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</si>
  <si>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</si>
  <si>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</si>
  <si>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</si>
  <si>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</si>
  <si>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</si>
  <si>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</si>
  <si>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</si>
  <si>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</si>
  <si>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</si>
  <si>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</si>
  <si>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</si>
  <si>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</si>
  <si>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</si>
  <si>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</si>
  <si>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</si>
  <si>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</si>
  <si>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</si>
  <si>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</si>
  <si>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</si>
  <si>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</si>
  <si>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</si>
  <si>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</si>
  <si>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</si>
  <si>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</si>
  <si>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</si>
  <si>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</si>
  <si>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</si>
  <si>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</si>
  <si>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</si>
  <si>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</si>
  <si>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</si>
  <si>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</si>
  <si>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</si>
  <si>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</si>
  <si>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</si>
  <si>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</si>
  <si>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</si>
  <si>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</si>
  <si>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</si>
  <si>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</si>
  <si>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</si>
  <si>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</si>
  <si>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</si>
  <si>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</si>
  <si>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</si>
  <si>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</si>
  <si>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</si>
  <si>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</si>
  <si>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</si>
  <si>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</si>
  <si>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</si>
  <si>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</si>
  <si>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</si>
  <si>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</si>
  <si>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</si>
  <si>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</si>
  <si>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</si>
  <si>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</si>
  <si>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</si>
  <si>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</si>
  <si>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</si>
  <si>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</si>
  <si>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</si>
  <si>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</si>
  <si>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</si>
  <si>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</si>
  <si>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</si>
  <si>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</si>
  <si>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</si>
  <si>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</si>
  <si>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</si>
  <si>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</si>
  <si>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</si>
  <si>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</si>
  <si>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</si>
  <si>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</si>
  <si>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</si>
  <si>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</si>
  <si>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</si>
  <si>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</si>
  <si>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</si>
  <si>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</si>
  <si>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</si>
  <si>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</si>
  <si>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</si>
  <si>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</si>
  <si>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</si>
  <si>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</si>
  <si>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</si>
  <si>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</si>
  <si>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</si>
  <si>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</si>
  <si>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</si>
  <si>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</si>
  <si>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</si>
  <si>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</si>
  <si>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</si>
  <si>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</si>
  <si>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</si>
  <si>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</si>
  <si>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</si>
  <si>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</si>
  <si>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</si>
  <si>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</si>
  <si>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</si>
  <si>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</si>
  <si>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</si>
  <si>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</si>
  <si>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</si>
  <si>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</si>
  <si>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</si>
  <si>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</si>
  <si>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</si>
  <si>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</si>
  <si>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</si>
  <si>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</si>
  <si>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</si>
  <si>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</si>
  <si>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</si>
  <si>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</si>
  <si>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</si>
  <si>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</si>
  <si>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</si>
  <si>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</si>
  <si>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</si>
  <si>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</si>
  <si>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</si>
  <si>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</si>
  <si>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</si>
  <si>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</si>
  <si>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</si>
  <si>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</si>
  <si>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</si>
  <si>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</si>
  <si>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</si>
  <si>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</si>
  <si>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</si>
  <si>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</si>
  <si>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</si>
  <si>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</si>
  <si>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</si>
  <si>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</si>
  <si>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</si>
  <si>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</si>
  <si>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</si>
  <si>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</si>
  <si>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</si>
  <si>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</si>
  <si>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</si>
  <si>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</si>
  <si>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</si>
  <si>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</si>
  <si>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</si>
  <si>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</si>
  <si>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</si>
  <si>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</si>
  <si>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</si>
  <si>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</si>
  <si>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</si>
  <si>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</si>
  <si>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</si>
  <si>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</si>
  <si>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</si>
  <si>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</si>
  <si>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</si>
  <si>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</si>
  <si>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</si>
  <si>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</si>
  <si>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</si>
  <si>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</si>
  <si>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</si>
  <si>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</si>
  <si>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</si>
  <si>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</si>
  <si>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</si>
  <si>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</si>
  <si>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</si>
  <si>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</si>
  <si>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</si>
  <si>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</si>
  <si>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</si>
  <si>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</si>
  <si>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</si>
  <si>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</si>
  <si>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</si>
  <si>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</si>
  <si>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</si>
  <si>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</si>
  <si>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</si>
  <si>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</si>
  <si>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</si>
  <si>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</si>
  <si>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</si>
  <si>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</si>
  <si>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</si>
  <si>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</si>
  <si>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</si>
  <si>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</si>
  <si>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</si>
  <si>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</si>
  <si>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</si>
  <si>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</si>
  <si>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</si>
  <si>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</si>
  <si>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</si>
  <si>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</si>
  <si>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</si>
  <si>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</si>
  <si>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</si>
  <si>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</si>
  <si>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</si>
  <si>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</si>
  <si>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</si>
  <si>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</si>
  <si>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</si>
  <si>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</si>
  <si>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</si>
  <si>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</si>
  <si>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</si>
  <si>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</si>
  <si>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</si>
  <si>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</si>
  <si>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</si>
  <si>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</si>
  <si>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</si>
  <si>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</si>
  <si>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</si>
  <si>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</si>
  <si>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</si>
  <si>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</si>
  <si>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</si>
  <si>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</si>
  <si>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</si>
  <si>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</si>
  <si>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</si>
  <si>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</si>
  <si>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</si>
  <si>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</si>
  <si>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</si>
  <si>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</si>
  <si>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</si>
  <si>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</si>
  <si>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</si>
  <si>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</si>
  <si>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</si>
  <si>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</si>
  <si>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</si>
  <si>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</si>
  <si>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</si>
  <si>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</si>
  <si>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</si>
  <si>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</si>
  <si>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</si>
  <si>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</si>
  <si>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</si>
  <si>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</si>
  <si>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</si>
  <si>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</si>
  <si>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</si>
  <si>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</si>
  <si>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</si>
  <si>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</si>
  <si>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</si>
  <si>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</si>
  <si>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</si>
  <si>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</si>
  <si>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</si>
  <si>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</si>
  <si>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</si>
  <si>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</si>
  <si>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</si>
  <si>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</si>
  <si>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</si>
  <si>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</si>
  <si>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</si>
  <si>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</si>
  <si>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</si>
  <si>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</si>
  <si>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</si>
  <si>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</si>
  <si>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</si>
  <si>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</si>
  <si>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</si>
  <si>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</si>
  <si>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</si>
  <si>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</si>
  <si>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</si>
  <si>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</si>
  <si>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</si>
  <si>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</si>
  <si>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</si>
  <si>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</si>
  <si>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</si>
  <si>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</si>
  <si>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</si>
  <si>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</si>
  <si>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</si>
  <si>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</si>
  <si>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</si>
  <si>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</si>
  <si>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</si>
  <si>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</si>
  <si>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</si>
  <si>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</si>
  <si>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</si>
  <si>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</si>
  <si>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</si>
  <si>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</si>
  <si>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</si>
  <si>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</si>
  <si>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</si>
  <si>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</si>
  <si>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</si>
  <si>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</si>
  <si>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</si>
  <si>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</si>
  <si>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</si>
  <si>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</si>
  <si>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</si>
  <si>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</si>
  <si>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</si>
  <si>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</si>
  <si>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</si>
  <si>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</si>
  <si>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</si>
  <si>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</si>
  <si>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</si>
  <si>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</si>
  <si>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</si>
  <si>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</si>
  <si>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</si>
  <si>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</si>
  <si>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</si>
  <si>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</si>
  <si>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</si>
  <si>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</si>
  <si>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</si>
  <si>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</si>
  <si>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</si>
  <si>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</si>
  <si>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</si>
  <si>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</si>
  <si>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</si>
  <si>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</si>
  <si>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</si>
  <si>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</si>
  <si>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</si>
  <si>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</si>
  <si>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</si>
  <si>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</si>
  <si>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</si>
  <si>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</si>
  <si>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</si>
  <si>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</si>
  <si>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</si>
  <si>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</si>
  <si>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</si>
  <si>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</si>
  <si>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</si>
  <si>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</si>
  <si>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</si>
  <si>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</si>
  <si>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</si>
  <si>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</si>
  <si>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</si>
  <si>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</si>
  <si>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</si>
  <si>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</si>
  <si>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</si>
  <si>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</si>
  <si>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</si>
  <si>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</si>
  <si>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</si>
  <si>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</si>
  <si>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</si>
  <si>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</si>
  <si>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</si>
  <si>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</si>
  <si>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</si>
  <si>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</si>
  <si>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</si>
  <si>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</si>
  <si>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</si>
  <si>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</si>
  <si>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</si>
  <si>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</si>
  <si>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</si>
  <si>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</si>
  <si>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</si>
  <si>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</si>
  <si>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</si>
  <si>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</si>
  <si>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</si>
  <si>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</si>
  <si>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</si>
  <si>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</si>
  <si>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</si>
  <si>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</si>
  <si>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</si>
  <si>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</si>
  <si>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</si>
  <si>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</si>
  <si>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</si>
  <si>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</si>
  <si>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</si>
  <si>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</si>
  <si>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</si>
  <si>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</si>
  <si>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</si>
  <si>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</si>
  <si>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</si>
  <si>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</si>
  <si>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</si>
  <si>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</si>
  <si>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</si>
  <si>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</si>
  <si>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</si>
  <si>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</si>
  <si>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</si>
  <si>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</si>
  <si>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</si>
  <si>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</si>
  <si>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</si>
  <si>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</si>
  <si>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</si>
  <si>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</si>
  <si>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</si>
  <si>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</si>
  <si>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</si>
  <si>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</si>
  <si>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</si>
  <si>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</si>
  <si>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</si>
  <si>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</si>
  <si>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</si>
  <si>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</si>
  <si>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</si>
  <si>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</si>
  <si>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</si>
  <si>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</si>
  <si>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</si>
  <si>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</si>
  <si>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</si>
  <si>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</si>
  <si>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</si>
  <si>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</si>
  <si>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</si>
  <si>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</si>
  <si>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</si>
  <si>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</si>
  <si>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</si>
  <si>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</si>
  <si>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</si>
  <si>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</si>
  <si>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</si>
  <si>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</si>
  <si>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</si>
  <si>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</si>
  <si>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</si>
  <si>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</si>
  <si>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</si>
  <si>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</si>
  <si>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</si>
  <si>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</si>
  <si>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</si>
  <si>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</si>
  <si>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</si>
  <si>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</si>
  <si>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</si>
  <si>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</si>
  <si>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</si>
  <si>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</si>
  <si>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</si>
  <si>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</si>
  <si>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</si>
  <si>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</si>
  <si>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</si>
  <si>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</si>
  <si>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</si>
  <si>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</si>
  <si>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</si>
  <si>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</si>
  <si>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</si>
  <si>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</si>
  <si>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</si>
  <si>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</si>
  <si>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</si>
  <si>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</si>
  <si>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</si>
  <si>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</si>
  <si>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</si>
  <si>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</si>
  <si>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</si>
  <si>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</si>
  <si>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</si>
  <si>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</si>
  <si>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</si>
  <si>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</si>
  <si>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</si>
  <si>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</si>
  <si>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</si>
  <si>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</si>
  <si>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</si>
  <si>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</si>
  <si>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</si>
  <si>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</si>
  <si>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</si>
  <si>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</si>
  <si>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</si>
  <si>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</si>
  <si>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</si>
  <si>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</si>
  <si>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</si>
  <si>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</si>
  <si>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</si>
  <si>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</si>
  <si>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</si>
  <si>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</si>
  <si>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</si>
  <si>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</si>
  <si>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</si>
  <si>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</si>
  <si>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</si>
  <si>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</si>
  <si>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</si>
  <si>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</si>
  <si>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</si>
  <si>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</si>
  <si>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</si>
  <si>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</si>
  <si>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</si>
  <si>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</si>
  <si>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</si>
  <si>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</si>
  <si>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</si>
  <si>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</si>
  <si>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</si>
  <si>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</si>
  <si>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</si>
  <si>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</si>
  <si>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</si>
  <si>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</si>
  <si>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</si>
  <si>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</si>
  <si>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</si>
  <si>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</si>
  <si>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</si>
  <si>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</si>
  <si>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</si>
  <si>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</si>
  <si>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</si>
  <si>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</si>
  <si>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</si>
  <si>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</si>
  <si>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</si>
  <si>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</si>
  <si>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</si>
  <si>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</si>
  <si>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</si>
  <si>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</si>
  <si>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</si>
  <si>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</si>
  <si>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</si>
  <si>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</si>
  <si>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</si>
  <si>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</si>
  <si>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</si>
  <si>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</si>
  <si>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</si>
  <si>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</si>
  <si>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</si>
  <si>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</si>
  <si>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</si>
  <si>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</si>
  <si>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</si>
  <si>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</si>
  <si>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</si>
  <si>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</si>
  <si>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</si>
  <si>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</si>
  <si>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</si>
  <si>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</si>
  <si>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</si>
  <si>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</si>
  <si>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</si>
  <si>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</si>
  <si>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</si>
  <si>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</si>
  <si>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</si>
  <si>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</si>
  <si>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</si>
  <si>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</si>
  <si>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</si>
  <si>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</si>
  <si>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</si>
  <si>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</si>
  <si>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</si>
  <si>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</si>
  <si>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</si>
  <si>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</si>
  <si>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</si>
  <si>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</si>
  <si>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</si>
  <si>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</si>
  <si>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</si>
  <si>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</si>
  <si>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</si>
  <si>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</si>
  <si>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</si>
  <si>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</si>
  <si>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</si>
  <si>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</si>
  <si>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</si>
  <si>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</si>
  <si>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</si>
  <si>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</si>
  <si>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</si>
  <si>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</si>
  <si>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</si>
  <si>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</si>
  <si>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</si>
  <si>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</si>
  <si>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</si>
  <si>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</si>
  <si>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</si>
  <si>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</si>
  <si>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</si>
  <si>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</si>
  <si>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</si>
  <si>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</si>
  <si>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</si>
  <si>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</si>
  <si>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</si>
  <si>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</si>
  <si>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</si>
  <si>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</si>
  <si>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</si>
  <si>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</si>
  <si>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</si>
  <si>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</si>
  <si>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</si>
  <si>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</si>
  <si>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</si>
  <si>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</si>
  <si>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</si>
  <si>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</si>
  <si>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</si>
  <si>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</si>
  <si>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</si>
  <si>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</si>
  <si>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</si>
  <si>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</si>
  <si>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</si>
  <si>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</si>
  <si>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</si>
  <si>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</si>
  <si>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</si>
  <si>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</si>
  <si>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</si>
  <si>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</si>
  <si>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</si>
  <si>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</si>
  <si>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</si>
  <si>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</si>
  <si>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</si>
  <si>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</si>
  <si>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</si>
  <si>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</si>
  <si>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</si>
  <si>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</si>
  <si>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</si>
  <si>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</si>
  <si>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</si>
  <si>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</si>
  <si>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</si>
  <si>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</si>
  <si>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</si>
  <si>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</si>
  <si>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</si>
  <si>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</si>
  <si>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</si>
  <si>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</si>
  <si>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</si>
  <si>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</si>
  <si>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</si>
  <si>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</si>
  <si>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</si>
  <si>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</si>
  <si>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</si>
  <si>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</si>
  <si>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</si>
  <si>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</si>
  <si>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</si>
  <si>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</si>
  <si>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</si>
  <si>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</si>
  <si>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</si>
  <si>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</si>
  <si>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</si>
  <si>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</si>
  <si>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</si>
  <si>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</si>
  <si>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</si>
  <si>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</si>
  <si>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</si>
  <si>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</si>
  <si>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</si>
  <si>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</si>
  <si>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</si>
  <si>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</si>
  <si>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</si>
  <si>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</si>
  <si>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</si>
  <si>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</si>
  <si>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</si>
  <si>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</si>
  <si>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</si>
  <si>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</si>
  <si>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</si>
  <si>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</si>
  <si>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</si>
  <si>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</si>
  <si>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</si>
  <si>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</si>
  <si>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</si>
  <si>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</si>
  <si>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</si>
  <si>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</si>
  <si>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</si>
  <si>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</si>
  <si>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</si>
  <si>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</si>
  <si>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</si>
  <si>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</si>
  <si>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</si>
  <si>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</si>
  <si>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</si>
  <si>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</si>
  <si>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</si>
  <si>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</si>
  <si>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</si>
  <si>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</si>
  <si>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</si>
  <si>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</si>
  <si>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</si>
  <si>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</si>
  <si>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</si>
  <si>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</si>
  <si>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</si>
  <si>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</si>
  <si>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</si>
  <si>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</si>
  <si>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</si>
  <si>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</si>
  <si>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</si>
  <si>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</si>
  <si>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</si>
  <si>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</si>
  <si>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</si>
  <si>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</si>
  <si>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</si>
  <si>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</si>
  <si>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</si>
  <si>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</si>
  <si>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</si>
  <si>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</si>
  <si>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</si>
  <si>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</si>
  <si>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</si>
  <si>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</si>
  <si>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</si>
  <si>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</si>
  <si>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</si>
  <si>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</si>
  <si>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</si>
  <si>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</si>
  <si>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</si>
  <si>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</si>
  <si>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</si>
  <si>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</si>
  <si>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</si>
  <si>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</si>
  <si>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</si>
  <si>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</si>
  <si>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</si>
  <si>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</si>
  <si>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</si>
  <si>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</si>
  <si>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</si>
  <si>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</si>
  <si>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</si>
  <si>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</si>
  <si>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</si>
  <si>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</si>
  <si>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</si>
  <si>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</si>
  <si>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</si>
  <si>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</si>
  <si>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</si>
  <si>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</si>
  <si>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</si>
  <si>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</si>
  <si>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</si>
  <si>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</si>
  <si>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</si>
  <si>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</si>
  <si>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</si>
  <si>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</si>
  <si>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</si>
  <si>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</si>
  <si>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</si>
  <si>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</si>
  <si>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</si>
  <si>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</si>
  <si>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</si>
  <si>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</si>
  <si>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</si>
  <si>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</si>
  <si>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</si>
  <si>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</si>
  <si>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</si>
  <si>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</si>
  <si>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</si>
  <si>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</si>
  <si>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</si>
  <si>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</si>
  <si>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</si>
  <si>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</si>
  <si>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</si>
  <si>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</si>
  <si>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</si>
  <si>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</si>
  <si>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</si>
  <si>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</si>
  <si>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</si>
  <si>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</si>
  <si>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</si>
  <si>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</si>
  <si>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</si>
  <si>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</si>
  <si>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</si>
  <si>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</si>
  <si>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</si>
  <si>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</si>
  <si>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</si>
  <si>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</si>
  <si>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</si>
  <si>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</si>
  <si>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</si>
  <si>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</si>
  <si>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</si>
  <si>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</si>
  <si>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</si>
  <si>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</si>
  <si>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</si>
  <si>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</si>
  <si>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</si>
  <si>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</si>
  <si>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</si>
  <si>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</si>
  <si>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</si>
  <si>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</si>
  <si>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</si>
  <si>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</si>
  <si>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</si>
  <si>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</si>
  <si>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</si>
  <si>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</si>
  <si>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</si>
  <si>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</si>
  <si>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</si>
  <si>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</si>
  <si>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</si>
  <si>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</si>
  <si>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</si>
  <si>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</si>
  <si>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</si>
  <si>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</si>
  <si>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</si>
  <si>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</si>
  <si>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</si>
  <si>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</si>
  <si>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</si>
  <si>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</si>
  <si>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</si>
  <si>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</si>
  <si>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</si>
  <si>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</si>
  <si>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</si>
  <si>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</si>
  <si>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</si>
  <si>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</si>
  <si>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</si>
  <si>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</si>
  <si>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</si>
  <si>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</si>
  <si>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</si>
  <si>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</si>
  <si>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</si>
  <si>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</si>
  <si>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</si>
  <si>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</si>
  <si>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</si>
  <si>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</si>
  <si>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</si>
  <si>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</si>
  <si>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</si>
  <si>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</si>
  <si>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</si>
  <si>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</si>
  <si>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</si>
  <si>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</si>
  <si>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</si>
  <si>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</si>
  <si>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</si>
  <si>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</si>
  <si>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</si>
  <si>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</si>
  <si>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</si>
  <si>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</si>
  <si>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</si>
  <si>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</si>
  <si>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</si>
  <si>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</si>
  <si>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</si>
  <si>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</si>
  <si>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</si>
  <si>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</si>
  <si>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</si>
  <si>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</si>
  <si>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</si>
  <si>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</si>
  <si>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</si>
  <si>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</si>
  <si>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</si>
  <si>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</si>
  <si>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</si>
  <si>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</si>
  <si>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</si>
  <si>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</si>
  <si>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</si>
  <si>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</si>
  <si>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</si>
  <si>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</si>
  <si>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</si>
  <si>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</si>
  <si>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</si>
  <si>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</si>
  <si>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</si>
  <si>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</si>
  <si>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</si>
  <si>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</si>
  <si>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</si>
  <si>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</si>
  <si>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</si>
  <si>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</si>
  <si>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</si>
  <si>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</si>
  <si>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</si>
  <si>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</si>
  <si>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</si>
  <si>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</si>
  <si>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</si>
  <si>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</si>
  <si>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</si>
  <si>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</si>
  <si>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</si>
  <si>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</si>
  <si>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</si>
  <si>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</si>
  <si>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</si>
  <si>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</si>
  <si>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</si>
  <si>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</si>
  <si>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</si>
  <si>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</si>
  <si>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</si>
  <si>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</si>
  <si>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</si>
  <si>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</si>
  <si>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</si>
  <si>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</si>
  <si>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</si>
  <si>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</si>
  <si>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</si>
  <si>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</si>
  <si>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</si>
  <si>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</si>
  <si>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</si>
  <si>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</si>
  <si>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</si>
  <si>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</si>
  <si>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</si>
  <si>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</si>
  <si>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</si>
  <si>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</si>
  <si>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</si>
  <si>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</si>
  <si>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</si>
  <si>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</si>
  <si>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</si>
  <si>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</si>
  <si>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</si>
  <si>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</si>
  <si>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</si>
  <si>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</si>
  <si>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</si>
  <si>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</si>
  <si>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</si>
  <si>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</si>
  <si>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</si>
  <si>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</si>
  <si>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</si>
  <si>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</si>
  <si>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</si>
  <si>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</si>
  <si>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</si>
  <si>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</si>
  <si>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</si>
  <si>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</si>
  <si>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</si>
  <si>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</si>
  <si>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</si>
  <si>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</si>
  <si>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</si>
  <si>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</si>
  <si>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</si>
  <si>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</si>
  <si>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</si>
  <si>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</si>
  <si>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</si>
  <si>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</si>
  <si>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</si>
  <si>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</si>
  <si>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</si>
  <si>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</si>
  <si>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</si>
  <si>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</si>
  <si>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</si>
  <si>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</si>
  <si>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</si>
  <si>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</si>
  <si>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</si>
  <si>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</si>
  <si>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</si>
  <si>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</si>
  <si>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</si>
  <si>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</si>
  <si>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</si>
  <si>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</si>
  <si>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</si>
  <si>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</si>
  <si>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</si>
  <si>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</si>
  <si>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</si>
  <si>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</si>
  <si>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</si>
  <si>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</si>
  <si>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</si>
  <si>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</si>
  <si>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</si>
  <si>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</si>
  <si>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</si>
  <si>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</si>
  <si>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</si>
  <si>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</si>
  <si>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</si>
  <si>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</si>
  <si>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</si>
  <si>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</si>
  <si>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</si>
  <si>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</si>
  <si>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</si>
  <si>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</si>
  <si>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</si>
  <si>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</si>
  <si>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</si>
  <si>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</si>
  <si>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</si>
  <si>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</si>
  <si>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</si>
  <si>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</si>
  <si>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</si>
  <si>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</si>
  <si>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</si>
  <si>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</si>
  <si>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</si>
  <si>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</si>
  <si>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</si>
  <si>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</si>
  <si>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</si>
  <si>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</si>
  <si>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</si>
  <si>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</si>
  <si>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</si>
  <si>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</si>
  <si>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</si>
  <si>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</si>
  <si>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</si>
  <si>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</si>
  <si>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</si>
  <si>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</si>
  <si>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</si>
  <si>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</si>
  <si>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</si>
  <si>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</si>
  <si>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</si>
  <si>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</si>
  <si>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</si>
  <si>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</si>
  <si>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</si>
  <si>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</si>
  <si>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</si>
  <si>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</si>
  <si>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</si>
  <si>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</si>
  <si>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</si>
  <si>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</si>
  <si>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</si>
  <si>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</si>
  <si>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</si>
  <si>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</si>
  <si>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</si>
  <si>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</si>
  <si>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</si>
  <si>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</si>
  <si>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</si>
  <si>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</si>
  <si>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</si>
  <si>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</si>
  <si>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</si>
  <si>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</si>
  <si>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</si>
  <si>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</si>
  <si>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</si>
  <si>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</si>
  <si>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</si>
  <si>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</si>
  <si>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</si>
  <si>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</si>
  <si>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</si>
  <si>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</si>
  <si>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</si>
  <si>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</si>
  <si>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</si>
  <si>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</si>
  <si>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</si>
  <si>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</si>
  <si>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</si>
  <si>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</si>
  <si>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</si>
  <si>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</si>
  <si>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</si>
  <si>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</si>
  <si>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</si>
  <si>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</si>
  <si>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</si>
  <si>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</si>
  <si>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</si>
  <si>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</si>
  <si>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</si>
  <si>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</si>
  <si>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</si>
  <si>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</si>
  <si>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</si>
  <si>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</si>
  <si>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</si>
  <si>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</si>
  <si>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</si>
  <si>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</si>
  <si>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</si>
  <si>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</si>
  <si>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</si>
  <si>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</si>
  <si>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</si>
  <si>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</si>
  <si>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</si>
  <si>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</si>
  <si>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</si>
  <si>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</si>
  <si>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</si>
  <si>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</si>
  <si>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</si>
  <si>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</si>
  <si>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</si>
  <si>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</si>
  <si>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</si>
  <si>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</si>
  <si>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</si>
  <si>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</si>
  <si>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</si>
  <si>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</si>
  <si>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</si>
  <si>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</si>
  <si>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</si>
  <si>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</si>
  <si>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</si>
  <si>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</si>
  <si>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</si>
  <si>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</si>
  <si>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</si>
  <si>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</si>
  <si>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</si>
  <si>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</si>
  <si>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</si>
  <si>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</si>
  <si>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</si>
  <si>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</si>
  <si>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</si>
  <si>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</si>
  <si>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</si>
  <si>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</si>
  <si>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</si>
  <si>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</si>
  <si>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</si>
  <si>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</si>
  <si>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</si>
  <si>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</si>
  <si>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</si>
  <si>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</si>
  <si>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</si>
  <si>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</si>
  <si>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</si>
  <si>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</si>
  <si>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</si>
  <si>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</si>
  <si>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</si>
  <si>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</si>
  <si>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</si>
  <si>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</si>
  <si>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</si>
  <si>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</si>
  <si>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</si>
  <si>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</si>
  <si>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</si>
  <si>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</si>
  <si>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</si>
  <si>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</si>
  <si>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</si>
  <si>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</si>
  <si>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</si>
  <si>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</si>
  <si>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</si>
  <si>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</si>
  <si>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</si>
  <si>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</si>
  <si>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</si>
  <si>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</si>
  <si>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</si>
  <si>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</si>
  <si>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</si>
  <si>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</si>
  <si>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</si>
  <si>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</si>
  <si>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</si>
  <si>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</si>
  <si>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</si>
  <si>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</si>
  <si>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</si>
  <si>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</si>
  <si>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</si>
  <si>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</si>
  <si>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</si>
  <si>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</si>
  <si>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</si>
  <si>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</si>
  <si>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</si>
  <si>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</si>
  <si>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</si>
  <si>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</si>
  <si>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</si>
  <si>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</si>
  <si>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</si>
  <si>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</si>
  <si>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</si>
  <si>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</si>
  <si>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</si>
  <si>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</si>
  <si>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</si>
  <si>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</si>
  <si>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</si>
  <si>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</si>
  <si>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</si>
  <si>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</si>
  <si>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</si>
  <si>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</si>
  <si>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</si>
  <si>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</si>
  <si>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</si>
  <si>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</si>
  <si>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</si>
  <si>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</si>
  <si>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</si>
  <si>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</si>
  <si>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</si>
  <si>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</si>
  <si>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</si>
  <si>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</si>
  <si>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</si>
  <si>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</si>
  <si>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</si>
  <si>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</si>
  <si>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</si>
  <si>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</si>
  <si>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</si>
  <si>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</si>
  <si>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</si>
  <si>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</si>
  <si>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</si>
  <si>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</si>
  <si>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</si>
  <si>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</si>
  <si>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</si>
  <si>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</si>
  <si>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</si>
  <si>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</si>
  <si>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</si>
  <si>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</si>
  <si>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</si>
  <si>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</si>
  <si>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</si>
  <si>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</si>
  <si>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</si>
  <si>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</si>
  <si>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</si>
  <si>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</si>
  <si>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</si>
  <si>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</si>
  <si>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</si>
  <si>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</si>
  <si>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</si>
  <si>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</si>
  <si>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</si>
  <si>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</si>
  <si>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</si>
  <si>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</si>
  <si>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</si>
  <si>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</si>
  <si>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</si>
  <si>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</si>
  <si>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</si>
  <si>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</si>
  <si>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</si>
  <si>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</si>
  <si>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</si>
  <si>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</si>
  <si>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</si>
  <si>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</si>
  <si>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</si>
  <si>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</si>
  <si>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</si>
  <si>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</si>
  <si>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</si>
  <si>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</si>
  <si>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</si>
  <si>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</si>
  <si>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</si>
  <si>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</si>
  <si>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</si>
  <si>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</si>
  <si>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</si>
  <si>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</si>
  <si>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</si>
  <si>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</si>
  <si>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</si>
  <si>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</si>
  <si>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</si>
  <si>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</si>
  <si>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</si>
  <si>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</si>
  <si>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</si>
  <si>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</si>
  <si>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</si>
  <si>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</si>
  <si>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</si>
  <si>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</si>
  <si>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</si>
  <si>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</si>
  <si>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</si>
  <si>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</si>
  <si>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</si>
  <si>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</si>
  <si>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</si>
  <si>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</si>
  <si>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</si>
  <si>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</si>
  <si>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</si>
  <si>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</si>
  <si>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</si>
  <si>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</si>
  <si>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</si>
  <si>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</si>
  <si>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</si>
  <si>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</si>
  <si>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</si>
  <si>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</si>
  <si>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</si>
  <si>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</si>
  <si>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</si>
  <si>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</si>
  <si>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</si>
  <si>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</si>
  <si>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</si>
  <si>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</si>
  <si>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</si>
  <si>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</si>
  <si>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</si>
  <si>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</si>
  <si>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</si>
  <si>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</si>
  <si>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</si>
  <si>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</si>
  <si>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</si>
  <si>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</si>
  <si>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</si>
  <si>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</si>
  <si>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</si>
  <si>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</si>
  <si>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</si>
  <si>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</si>
  <si>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</si>
  <si>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</si>
  <si>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</si>
  <si>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</si>
  <si>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</si>
  <si>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</si>
  <si>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</si>
  <si>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</si>
  <si>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</si>
  <si>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</si>
  <si>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</si>
  <si>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</si>
  <si>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</si>
  <si>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</si>
  <si>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</si>
  <si>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</si>
  <si>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</si>
  <si>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</si>
  <si>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</si>
  <si>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</si>
  <si>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</si>
  <si>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</si>
  <si>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</si>
  <si>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</si>
  <si>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</si>
  <si>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</si>
  <si>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</si>
  <si>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</si>
  <si>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</si>
  <si>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</si>
  <si>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</si>
  <si>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</si>
  <si>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</si>
  <si>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</si>
  <si>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</si>
  <si>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</si>
  <si>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</si>
  <si>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</si>
  <si>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</si>
  <si>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</si>
  <si>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</si>
  <si>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</si>
  <si>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</si>
  <si>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</si>
  <si>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</si>
  <si>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</si>
  <si>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</si>
  <si>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</si>
  <si>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</si>
  <si>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</si>
  <si>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</si>
  <si>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</si>
  <si>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</si>
  <si>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</si>
  <si>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</si>
  <si>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</si>
  <si>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</si>
  <si>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</si>
  <si>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</si>
  <si>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</si>
  <si>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</si>
  <si>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</si>
  <si>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</si>
  <si>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</si>
  <si>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</si>
  <si>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</si>
  <si>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</si>
  <si>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</si>
  <si>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</si>
  <si>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</si>
  <si>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</si>
  <si>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</si>
  <si>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</si>
  <si>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</si>
  <si>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</si>
  <si>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</si>
  <si>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</si>
  <si>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</si>
  <si>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</si>
  <si>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</si>
  <si>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</si>
  <si>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</si>
  <si>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</si>
  <si>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</si>
  <si>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</si>
  <si>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</si>
  <si>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</si>
  <si>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</si>
  <si>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</si>
  <si>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</si>
  <si>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</si>
  <si>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</si>
  <si>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</si>
  <si>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</si>
  <si>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</si>
  <si>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</si>
  <si>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</si>
  <si>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</si>
  <si>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</si>
  <si>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</si>
  <si>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</si>
  <si>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</si>
  <si>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</si>
  <si>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</si>
  <si>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</si>
  <si>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</si>
  <si>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</si>
  <si>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</si>
  <si>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</si>
  <si>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</si>
  <si>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</si>
  <si>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</si>
  <si>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</si>
  <si>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</si>
  <si>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</si>
  <si>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</si>
  <si>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</si>
  <si>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</si>
  <si>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</si>
  <si>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</si>
  <si>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</si>
  <si>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</si>
  <si>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</si>
  <si>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</si>
  <si>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</si>
  <si>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</si>
  <si>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</si>
  <si>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</si>
  <si>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</si>
  <si>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</si>
  <si>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</si>
  <si>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</si>
  <si>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</si>
  <si>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</si>
  <si>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</si>
  <si>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</si>
  <si>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</si>
  <si>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</si>
  <si>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</si>
  <si>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</si>
  <si>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</si>
  <si>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</si>
  <si>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</si>
  <si>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</si>
  <si>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</si>
  <si>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</si>
  <si>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</si>
  <si>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</si>
  <si>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</si>
  <si>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</si>
  <si>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</si>
  <si>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</si>
  <si>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</si>
  <si>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</si>
  <si>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</si>
  <si>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</si>
  <si>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</si>
  <si>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</si>
  <si>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</si>
  <si>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</si>
  <si>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</si>
  <si>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</si>
  <si>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</si>
  <si>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</si>
  <si>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</si>
  <si>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</si>
  <si>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</si>
  <si>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</si>
  <si>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</si>
  <si>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</si>
  <si>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</si>
  <si>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</si>
  <si>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</si>
  <si>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</si>
  <si>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</si>
  <si>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</si>
  <si>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</si>
  <si>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</si>
  <si>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</si>
  <si>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</si>
  <si>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</si>
  <si>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</si>
  <si>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</si>
  <si>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</si>
  <si>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</si>
  <si>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</si>
  <si>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</si>
  <si>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</si>
  <si>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</si>
  <si>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</si>
  <si>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</si>
  <si>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</si>
  <si>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</si>
  <si>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</si>
  <si>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</si>
  <si>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</si>
  <si>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</si>
  <si>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</si>
  <si>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</si>
  <si>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</si>
  <si>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</si>
  <si>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</si>
  <si>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</si>
  <si>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</si>
  <si>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</si>
  <si>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</si>
  <si>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</si>
  <si>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</si>
  <si>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</si>
  <si>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</si>
  <si>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</si>
  <si>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</si>
  <si>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</si>
  <si>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</si>
  <si>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</si>
  <si>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</si>
  <si>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</si>
  <si>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</si>
  <si>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</si>
  <si>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</si>
  <si>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</si>
  <si>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</si>
  <si>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</si>
  <si>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</si>
  <si>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</si>
  <si>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</si>
  <si>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</si>
  <si>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</si>
  <si>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</si>
  <si>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</si>
  <si>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</si>
  <si>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</si>
  <si>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</si>
  <si>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</si>
  <si>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</si>
  <si>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</si>
  <si>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</si>
  <si>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</si>
  <si>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</si>
  <si>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</si>
  <si>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</si>
  <si>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</si>
  <si>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</si>
  <si>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</si>
  <si>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</si>
  <si>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</si>
  <si>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</si>
  <si>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</si>
  <si>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</si>
  <si>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</si>
  <si>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</si>
  <si>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</si>
  <si>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</si>
  <si>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</si>
  <si>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</si>
  <si>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</si>
  <si>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</si>
  <si>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</si>
  <si>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</si>
  <si>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</si>
  <si>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</si>
  <si>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</si>
  <si>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</si>
  <si>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</si>
  <si>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</si>
  <si>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</si>
  <si>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</si>
  <si>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</si>
  <si>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</si>
  <si>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</si>
  <si>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</si>
  <si>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</si>
  <si>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</si>
  <si>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</si>
  <si>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</si>
  <si>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</si>
  <si>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</si>
  <si>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</si>
  <si>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</si>
  <si>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</si>
  <si>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</si>
  <si>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</si>
  <si>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</si>
  <si>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</si>
  <si>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</si>
  <si>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</si>
  <si>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</si>
  <si>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</si>
  <si>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</si>
  <si>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</si>
  <si>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</si>
  <si>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</si>
  <si>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</si>
  <si>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</si>
  <si>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</si>
  <si>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</si>
  <si>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</si>
  <si>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</si>
  <si>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</si>
  <si>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</si>
  <si>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</si>
  <si>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</si>
  <si>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</si>
  <si>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</si>
  <si>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</si>
  <si>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</si>
  <si>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</si>
  <si>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</si>
  <si>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</si>
  <si>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</si>
  <si>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</si>
  <si>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</si>
  <si>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</si>
  <si>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</si>
  <si>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</si>
  <si>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</si>
  <si>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</si>
  <si>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</si>
  <si>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</si>
  <si>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</si>
  <si>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</si>
  <si>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</si>
  <si>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</si>
  <si>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</si>
  <si>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</si>
  <si>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</si>
  <si>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</si>
  <si>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</si>
  <si>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</si>
  <si>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</si>
  <si>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</si>
  <si>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</si>
  <si>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</si>
  <si>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</si>
  <si>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</si>
  <si>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</si>
  <si>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</si>
  <si>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</si>
  <si>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</si>
  <si>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</si>
  <si>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</si>
  <si>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</si>
  <si>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</si>
  <si>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</si>
  <si>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</si>
  <si>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</si>
  <si>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</si>
  <si>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</si>
  <si>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</si>
  <si>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</si>
  <si>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</si>
  <si>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</si>
  <si>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</si>
  <si>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</si>
  <si>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</si>
  <si>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</si>
  <si>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</si>
  <si>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</si>
  <si>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</si>
  <si>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</si>
  <si>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</si>
  <si>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</si>
  <si>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</si>
  <si>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</si>
  <si>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</si>
  <si>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</si>
  <si>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</si>
  <si>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</si>
  <si>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</si>
  <si>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</si>
  <si>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</si>
  <si>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</si>
  <si>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</si>
  <si>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</si>
  <si>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</si>
  <si>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</si>
  <si>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</si>
  <si>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</si>
  <si>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</si>
  <si>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</si>
  <si>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</si>
  <si>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</si>
  <si>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</si>
  <si>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</si>
  <si>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</si>
  <si>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</si>
  <si>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</si>
  <si>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</si>
  <si>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</si>
  <si>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</si>
  <si>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</si>
  <si>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</si>
  <si>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</si>
  <si>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</si>
  <si>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</si>
  <si>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</si>
  <si>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</si>
  <si>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</si>
  <si>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</si>
  <si>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</si>
  <si>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</si>
  <si>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</si>
  <si>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</si>
  <si>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</si>
  <si>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</si>
  <si>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</si>
  <si>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</si>
  <si>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</si>
  <si>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</si>
  <si>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</si>
  <si>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</si>
  <si>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</si>
  <si>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</si>
  <si>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</si>
  <si>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</si>
  <si>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</si>
  <si>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</si>
  <si>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</si>
  <si>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</si>
  <si>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</si>
  <si>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</si>
  <si>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</si>
  <si>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</si>
  <si>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</si>
  <si>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</si>
  <si>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</si>
  <si>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</si>
  <si>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</si>
  <si>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</si>
  <si>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</si>
  <si>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</si>
  <si>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</si>
  <si>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</si>
  <si>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</si>
  <si>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</si>
  <si>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</si>
  <si>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</si>
  <si>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</si>
  <si>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</si>
  <si>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</si>
  <si>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</si>
  <si>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</si>
  <si>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</si>
  <si>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</si>
  <si>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</si>
  <si>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</si>
  <si>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</si>
  <si>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</si>
  <si>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</si>
  <si>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</si>
  <si>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</si>
  <si>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</si>
  <si>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</si>
  <si>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</si>
  <si>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</si>
  <si>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</si>
  <si>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</si>
  <si>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</si>
  <si>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</si>
  <si>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</si>
  <si>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</si>
  <si>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</si>
  <si>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</si>
  <si>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</si>
  <si>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</si>
  <si>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</si>
  <si>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</si>
  <si>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</si>
  <si>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</si>
  <si>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</si>
  <si>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</si>
  <si>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</si>
  <si>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</si>
  <si>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</si>
  <si>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</si>
  <si>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</si>
  <si>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</si>
  <si>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</si>
  <si>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</si>
  <si>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</si>
  <si>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</si>
  <si>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</si>
  <si>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</si>
  <si>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</si>
  <si>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</si>
  <si>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</si>
  <si>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</si>
  <si>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</si>
  <si>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</si>
  <si>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</si>
  <si>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</si>
  <si>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</si>
  <si>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</si>
  <si>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</si>
  <si>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</si>
  <si>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</si>
  <si>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</si>
  <si>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</si>
  <si>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</si>
  <si>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</si>
  <si>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</si>
  <si>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</si>
  <si>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</si>
  <si>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</si>
  <si>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</si>
  <si>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</si>
  <si>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</si>
  <si>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</si>
  <si>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</si>
  <si>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</si>
  <si>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</si>
  <si>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</si>
  <si>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</si>
  <si>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</si>
  <si>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</si>
  <si>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</si>
  <si>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</si>
  <si>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</si>
  <si>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</si>
  <si>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</si>
  <si>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</si>
  <si>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</si>
  <si>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</si>
  <si>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</si>
  <si>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</si>
  <si>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</si>
  <si>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</si>
  <si>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</si>
  <si>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</si>
  <si>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</si>
  <si>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</si>
  <si>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</si>
  <si>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</si>
  <si>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</si>
  <si>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</si>
  <si>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</si>
  <si>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</si>
  <si>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</si>
  <si>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</si>
  <si>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</si>
  <si>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</si>
  <si>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</si>
  <si>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</si>
  <si>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</si>
  <si>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</si>
  <si>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</si>
  <si>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</si>
  <si>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</si>
  <si>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</si>
  <si>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</si>
  <si>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</si>
  <si>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</si>
  <si>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</si>
  <si>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</si>
  <si>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</si>
  <si>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</si>
  <si>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</si>
  <si>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</si>
  <si>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</si>
  <si>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</si>
  <si>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</si>
  <si>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</si>
  <si>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</si>
  <si>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</si>
  <si>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</si>
  <si>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</si>
  <si>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</si>
  <si>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</si>
  <si>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</si>
  <si>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</si>
  <si>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</si>
  <si>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</si>
  <si>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</si>
  <si>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</si>
  <si>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</si>
  <si>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</si>
  <si>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</si>
  <si>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</si>
  <si>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</si>
  <si>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</si>
  <si>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</si>
  <si>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</si>
  <si>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</si>
  <si>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</si>
  <si>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</si>
  <si>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</si>
  <si>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</si>
  <si>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</si>
  <si>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</si>
  <si>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</si>
  <si>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</si>
  <si>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</si>
  <si>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</si>
  <si>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</si>
  <si>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</si>
  <si>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</si>
  <si>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</si>
  <si>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</si>
  <si>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</si>
  <si>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</si>
  <si>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</si>
  <si>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</si>
  <si>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</si>
  <si>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</si>
  <si>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</si>
  <si>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</si>
  <si>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</si>
  <si>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</si>
  <si>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</si>
  <si>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</si>
  <si>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</si>
  <si>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</si>
  <si>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</si>
  <si>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</si>
  <si>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</si>
  <si>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</si>
  <si>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</si>
  <si>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</si>
  <si>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</si>
  <si>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</si>
  <si>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</si>
  <si>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</si>
  <si>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</si>
  <si>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</si>
  <si>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</si>
  <si>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</si>
  <si>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</si>
  <si>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</si>
  <si>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</si>
  <si>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</si>
  <si>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</si>
  <si>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</si>
  <si>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</si>
  <si>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</si>
  <si>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</si>
  <si>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</si>
  <si>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</si>
  <si>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</si>
  <si>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</si>
  <si>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</si>
  <si>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</si>
  <si>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</si>
  <si>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</si>
  <si>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</si>
  <si>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</si>
  <si>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</si>
  <si>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</si>
  <si>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</si>
  <si>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</si>
  <si>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</si>
  <si>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</si>
  <si>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</si>
  <si>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</si>
  <si>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</si>
  <si>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</si>
  <si>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</si>
  <si>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</si>
  <si>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</si>
  <si>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</si>
  <si>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</si>
  <si>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</si>
  <si>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</si>
  <si>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</si>
  <si>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</si>
  <si>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</si>
  <si>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</si>
  <si>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</si>
  <si>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</si>
  <si>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</si>
  <si>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</si>
  <si>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</si>
  <si>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</si>
  <si>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</si>
  <si>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</si>
  <si>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</si>
  <si>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</si>
  <si>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</si>
  <si>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</si>
  <si>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</si>
  <si>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</si>
  <si>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</si>
  <si>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</si>
  <si>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</si>
  <si>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</si>
  <si>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</si>
  <si>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</si>
  <si>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</si>
  <si>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</si>
  <si>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</si>
  <si>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</si>
  <si>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</si>
  <si>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</si>
  <si>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</si>
  <si>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</si>
  <si>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</si>
  <si>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</si>
  <si>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</si>
  <si>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</si>
  <si>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</si>
  <si>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</si>
  <si>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</si>
  <si>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</si>
  <si>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</si>
  <si>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</si>
  <si>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</si>
  <si>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</si>
  <si>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</si>
  <si>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</si>
  <si>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</si>
  <si>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</si>
  <si>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</si>
  <si>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</si>
  <si>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</si>
  <si>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</si>
  <si>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</si>
  <si>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</si>
  <si>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</si>
  <si>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</si>
  <si>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</si>
  <si>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</si>
  <si>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</si>
  <si>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</si>
  <si>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</si>
  <si>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</si>
  <si>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</si>
  <si>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</si>
  <si>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</si>
  <si>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</si>
  <si>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</si>
  <si>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</si>
  <si>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</si>
  <si>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</si>
  <si>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</si>
  <si>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</si>
  <si>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</si>
  <si>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</si>
  <si>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</si>
  <si>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</si>
  <si>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</si>
  <si>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</si>
  <si>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</si>
  <si>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</si>
  <si>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</si>
  <si>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</si>
  <si>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</si>
  <si>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</si>
  <si>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</si>
  <si>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</si>
  <si>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</si>
  <si>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</si>
  <si>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</si>
  <si>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</si>
  <si>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</si>
  <si>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</si>
  <si>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</si>
  <si>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</si>
  <si>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</si>
  <si>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</si>
  <si>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</si>
  <si>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</si>
  <si>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</si>
  <si>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</si>
  <si>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</si>
  <si>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</si>
  <si>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</si>
  <si>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</si>
  <si>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</si>
  <si>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</si>
  <si>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</si>
  <si>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</si>
  <si>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</si>
  <si>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</si>
  <si>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</si>
  <si>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</si>
  <si>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</si>
  <si>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</si>
  <si>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</si>
  <si>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</si>
  <si>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</si>
  <si>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</si>
  <si>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</si>
  <si>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</si>
  <si>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</si>
  <si>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</si>
  <si>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</si>
  <si>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</si>
  <si>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</si>
  <si>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</si>
  <si>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</si>
  <si>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</si>
  <si>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</si>
  <si>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</si>
  <si>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</si>
  <si>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</si>
  <si>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</si>
  <si>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</si>
  <si>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</si>
  <si>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</si>
  <si>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</si>
  <si>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</si>
  <si>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</si>
  <si>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</si>
  <si>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</si>
  <si>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</si>
  <si>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</si>
  <si>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</si>
  <si>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</si>
  <si>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</si>
  <si>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</si>
  <si>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</si>
  <si>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</si>
  <si>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</si>
  <si>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</si>
  <si>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</si>
  <si>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</si>
  <si>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</si>
  <si>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</si>
  <si>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</si>
  <si>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</si>
  <si>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</si>
  <si>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</si>
  <si>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</si>
  <si>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</si>
  <si>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</si>
  <si>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</si>
  <si>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</si>
  <si>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</si>
  <si>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</si>
  <si>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</si>
  <si>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</si>
  <si>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</si>
  <si>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</si>
  <si>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</si>
  <si>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</si>
  <si>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</si>
  <si>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</si>
  <si>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</si>
  <si>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</si>
  <si>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</si>
  <si>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</si>
  <si>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</si>
  <si>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</si>
  <si>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</si>
  <si>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</si>
  <si>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</si>
  <si>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</si>
  <si>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</si>
  <si>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</si>
  <si>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</si>
  <si>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</si>
  <si>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</si>
  <si>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</si>
  <si>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</si>
  <si>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</si>
  <si>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</si>
  <si>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</si>
  <si>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</si>
  <si>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</si>
  <si>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</si>
  <si>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</si>
  <si>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</si>
  <si>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</si>
  <si>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</si>
  <si>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</si>
  <si>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</si>
  <si>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</si>
  <si>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</si>
  <si>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</si>
  <si>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</si>
  <si>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</si>
  <si>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</si>
  <si>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</si>
  <si>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</si>
  <si>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</si>
  <si>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</si>
  <si>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</si>
  <si>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</si>
  <si>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</si>
  <si>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</si>
  <si>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</si>
  <si>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</si>
  <si>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</si>
  <si>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</si>
  <si>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</si>
  <si>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</si>
  <si>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</si>
  <si>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</si>
  <si>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</si>
  <si>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</si>
  <si>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</si>
  <si>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</si>
  <si>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</si>
  <si>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</si>
  <si>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</si>
  <si>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</si>
  <si>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</si>
  <si>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</si>
  <si>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</si>
  <si>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</si>
  <si>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</si>
  <si>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</si>
  <si>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</si>
  <si>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</si>
  <si>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</si>
  <si>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</si>
  <si>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</si>
  <si>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</si>
  <si>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</si>
  <si>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</si>
  <si>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</si>
  <si>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</si>
  <si>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</si>
  <si>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</si>
  <si>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</si>
  <si>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</si>
  <si>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</si>
  <si>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</si>
  <si>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</si>
  <si>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</si>
  <si>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</si>
  <si>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</si>
  <si>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</si>
  <si>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</si>
  <si>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</si>
  <si>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</si>
  <si>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</si>
  <si>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</si>
  <si>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</si>
  <si>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</si>
  <si>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</si>
  <si>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</si>
  <si>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</si>
  <si>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</si>
  <si>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</si>
  <si>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</si>
  <si>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</si>
  <si>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</si>
  <si>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</si>
  <si>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</si>
  <si>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</si>
  <si>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</si>
  <si>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</si>
  <si>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</si>
  <si>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</si>
  <si>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</si>
  <si>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</si>
  <si>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</si>
  <si>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</si>
  <si>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</si>
  <si>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</si>
  <si>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</si>
  <si>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</si>
  <si>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</si>
  <si>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</si>
  <si>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</si>
  <si>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</si>
  <si>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</si>
  <si>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</si>
  <si>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</si>
  <si>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</si>
  <si>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</si>
  <si>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</si>
  <si>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</si>
  <si>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</si>
  <si>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</si>
  <si>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</si>
  <si>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</si>
  <si>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</si>
  <si>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</si>
  <si>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</si>
  <si>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</si>
  <si>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</si>
  <si>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</si>
  <si>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</si>
  <si>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</si>
  <si>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</si>
  <si>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</si>
  <si>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</si>
  <si>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</si>
  <si>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</si>
  <si>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</si>
  <si>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</si>
  <si>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</si>
  <si>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</si>
  <si>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</si>
  <si>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</si>
  <si>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</si>
  <si>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</si>
  <si>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</si>
  <si>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</si>
  <si>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</si>
  <si>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</si>
  <si>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</si>
  <si>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</si>
  <si>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</si>
  <si>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</si>
  <si>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</si>
  <si>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</si>
  <si>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</si>
  <si>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</si>
  <si>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</si>
  <si>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</si>
  <si>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</si>
  <si>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</si>
  <si>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</si>
  <si>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</si>
  <si>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</si>
  <si>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</si>
  <si>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</si>
  <si>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</si>
  <si>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</si>
  <si>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</si>
  <si>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</si>
  <si>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</si>
  <si>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</si>
  <si>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</si>
  <si>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</si>
  <si>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</si>
  <si>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</si>
  <si>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</si>
  <si>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</si>
  <si>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</si>
  <si>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</si>
  <si>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</si>
  <si>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</si>
  <si>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</si>
  <si>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</si>
  <si>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</si>
  <si>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</si>
  <si>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</si>
  <si>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</si>
  <si>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</si>
  <si>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</si>
  <si>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</si>
  <si>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</si>
  <si>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</si>
  <si>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</si>
  <si>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</si>
  <si>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</si>
  <si>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</si>
  <si>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</si>
  <si>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</si>
  <si>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</si>
  <si>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</si>
  <si>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</si>
  <si>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</si>
  <si>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</si>
  <si>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</si>
  <si>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</si>
  <si>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</si>
  <si>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</si>
  <si>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</si>
  <si>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</si>
  <si>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</si>
  <si>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</si>
  <si>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</si>
  <si>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</si>
  <si>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</si>
  <si>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</si>
  <si>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</si>
  <si>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</si>
  <si>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</si>
  <si>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</si>
  <si>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</si>
  <si>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</si>
  <si>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</si>
  <si>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</si>
  <si>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</si>
  <si>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</si>
  <si>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</si>
  <si>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</si>
  <si>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</si>
  <si>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</si>
  <si>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</si>
  <si>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</si>
  <si>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</si>
  <si>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</si>
  <si>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</si>
  <si>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</si>
  <si>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</si>
  <si>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</si>
  <si>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</si>
  <si>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</si>
  <si>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</si>
  <si>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</si>
  <si>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</si>
  <si>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</si>
  <si>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</si>
  <si>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</si>
  <si>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</si>
  <si>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</si>
  <si>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</si>
  <si>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</si>
  <si>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</si>
  <si>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</si>
  <si>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</si>
  <si>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</si>
  <si>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</si>
  <si>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</si>
  <si>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</si>
  <si>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</si>
  <si>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</si>
  <si>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</si>
  <si>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</si>
  <si>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</si>
  <si>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</si>
  <si>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</si>
  <si>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</si>
  <si>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</si>
  <si>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</si>
  <si>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</si>
  <si>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</si>
  <si>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</si>
  <si>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</si>
  <si>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</si>
  <si>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</si>
  <si>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</si>
  <si>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</si>
  <si>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</si>
  <si>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</si>
  <si>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</si>
  <si>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</si>
  <si>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</si>
  <si>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</si>
  <si>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</si>
  <si>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</si>
  <si>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</si>
  <si>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</si>
  <si>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</si>
  <si>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</si>
  <si>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</si>
  <si>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</si>
  <si>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</si>
  <si>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</si>
  <si>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</si>
  <si>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</si>
  <si>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</si>
  <si>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</si>
  <si>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</si>
  <si>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</si>
  <si>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</si>
  <si>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</si>
  <si>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</si>
  <si>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</si>
  <si>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</si>
  <si>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</si>
  <si>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</si>
  <si>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</si>
  <si>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</si>
  <si>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</si>
  <si>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</si>
  <si>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</si>
  <si>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</si>
  <si>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</si>
  <si>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</si>
  <si>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</si>
  <si>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</si>
  <si>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</si>
  <si>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</si>
  <si>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</si>
  <si>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</si>
  <si>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</si>
  <si>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</si>
  <si>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</si>
  <si>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</si>
  <si>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</si>
  <si>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</si>
  <si>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</si>
  <si>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</si>
  <si>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</si>
  <si>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</si>
  <si>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</si>
  <si>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</si>
  <si>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</si>
  <si>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</si>
  <si>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</si>
  <si>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</si>
  <si>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</si>
  <si>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</si>
  <si>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</si>
  <si>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</si>
  <si>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</si>
  <si>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</si>
  <si>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</si>
  <si>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</si>
  <si>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</si>
  <si>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</si>
  <si>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</si>
  <si>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</si>
  <si>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</si>
  <si>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</si>
  <si>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</si>
  <si>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</si>
  <si>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</si>
  <si>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</si>
  <si>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</si>
  <si>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</si>
  <si>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</si>
  <si>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</si>
  <si>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</si>
  <si>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</si>
  <si>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</si>
  <si>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</si>
  <si>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</si>
  <si>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</si>
  <si>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</si>
  <si>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</si>
  <si>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</si>
  <si>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</si>
  <si>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</si>
  <si>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</si>
  <si>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</si>
  <si>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</si>
  <si>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</si>
  <si>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</si>
  <si>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</si>
  <si>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</si>
  <si>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</si>
  <si>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</si>
  <si>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</si>
  <si>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</si>
  <si>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</si>
  <si>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</si>
  <si>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</si>
  <si>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</si>
  <si>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</si>
  <si>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</si>
  <si>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</si>
  <si>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</si>
  <si>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</si>
  <si>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</si>
  <si>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</si>
  <si>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</si>
  <si>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</si>
  <si>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</si>
  <si>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</si>
  <si>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</si>
  <si>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</si>
  <si>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</si>
  <si>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</si>
  <si>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</si>
  <si>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</si>
  <si>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</si>
  <si>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</si>
  <si>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</si>
  <si>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</si>
  <si>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</si>
  <si>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</si>
  <si>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</si>
  <si>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</si>
  <si>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</si>
  <si>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</si>
  <si>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</si>
  <si>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</si>
  <si>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</si>
  <si>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</si>
  <si>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</si>
  <si>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</si>
  <si>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</si>
  <si>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</si>
  <si>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</si>
  <si>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</si>
  <si>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</si>
  <si>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</si>
  <si>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</si>
  <si>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</si>
  <si>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</si>
  <si>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</si>
  <si>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</si>
  <si>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</si>
  <si>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</si>
  <si>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</si>
  <si>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</si>
  <si>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</si>
  <si>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</si>
  <si>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</si>
  <si>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</si>
  <si>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</si>
  <si>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</si>
  <si>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</si>
  <si>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</si>
  <si>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</si>
  <si>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</si>
  <si>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</si>
  <si>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</si>
  <si>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</si>
  <si>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</si>
  <si>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</si>
  <si>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</si>
  <si>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</si>
  <si>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</si>
  <si>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</si>
  <si>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</si>
  <si>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</si>
  <si>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</si>
  <si>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</si>
  <si>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</si>
  <si>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</si>
  <si>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</si>
  <si>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</si>
  <si>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</si>
  <si>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</si>
  <si>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</si>
  <si>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</si>
  <si>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</si>
  <si>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</si>
  <si>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</si>
  <si>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</si>
  <si>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</si>
  <si>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</si>
  <si>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</si>
  <si>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</si>
  <si>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</si>
  <si>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</si>
  <si>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</si>
  <si>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</si>
  <si>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</si>
  <si>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</si>
  <si>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</si>
  <si>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</si>
  <si>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</si>
  <si>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</si>
  <si>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</si>
  <si>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</si>
  <si>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</si>
  <si>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</si>
  <si>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</si>
  <si>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</si>
  <si>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</si>
  <si>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</si>
  <si>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</si>
  <si>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</si>
  <si>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</si>
  <si>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</si>
  <si>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</si>
  <si>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</si>
  <si>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</si>
  <si>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</si>
  <si>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</si>
  <si>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</si>
  <si>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</si>
  <si>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</si>
  <si>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</si>
  <si>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</si>
  <si>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</si>
  <si>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</si>
  <si>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</si>
  <si>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</si>
  <si>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</si>
  <si>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</si>
  <si>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</si>
  <si>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</si>
  <si>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</si>
  <si>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</si>
  <si>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</si>
  <si>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</si>
  <si>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</si>
  <si>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</si>
  <si>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</si>
  <si>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</si>
  <si>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</si>
  <si>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</si>
  <si>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</si>
  <si>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</si>
  <si>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</si>
  <si>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</si>
  <si>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</si>
  <si>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</si>
  <si>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</si>
  <si>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</si>
  <si>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</si>
  <si>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</si>
  <si>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</si>
  <si>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</si>
  <si>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</si>
  <si>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</si>
  <si>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</si>
  <si>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</si>
  <si>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</si>
  <si>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</si>
  <si>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</si>
  <si>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</si>
  <si>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</si>
  <si>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</si>
  <si>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</si>
  <si>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</si>
  <si>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</si>
  <si>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</si>
  <si>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</si>
  <si>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</si>
  <si>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</si>
  <si>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</si>
  <si>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</si>
  <si>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</si>
  <si>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</si>
  <si>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</si>
  <si>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</si>
  <si>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</si>
  <si>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</si>
  <si>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</si>
  <si>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</si>
  <si>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</si>
  <si>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</si>
  <si>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</si>
  <si>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</si>
  <si>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</si>
  <si>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</si>
  <si>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</si>
  <si>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</si>
  <si>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</si>
  <si>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</si>
  <si>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</si>
  <si>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</si>
  <si>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</si>
  <si>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</si>
  <si>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</si>
  <si>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</si>
  <si>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</si>
  <si>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</si>
  <si>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</si>
  <si>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</si>
  <si>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</si>
  <si>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</si>
  <si>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</si>
  <si>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</si>
  <si>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</si>
  <si>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</si>
  <si>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</si>
  <si>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</si>
  <si>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</si>
  <si>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</si>
  <si>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</si>
  <si>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</si>
  <si>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</si>
  <si>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</si>
  <si>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</si>
  <si>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</si>
  <si>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</si>
  <si>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</si>
  <si>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</si>
  <si>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</si>
  <si>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</si>
  <si>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</si>
  <si>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</si>
  <si>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</si>
  <si>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</si>
  <si>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</si>
  <si>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</si>
  <si>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</si>
  <si>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</si>
  <si>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</si>
  <si>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</si>
  <si>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</si>
  <si>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</si>
  <si>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</si>
  <si>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</si>
  <si>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</si>
  <si>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</si>
  <si>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</si>
  <si>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</si>
  <si>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</si>
  <si>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</si>
  <si>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</si>
  <si>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</si>
  <si>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</si>
  <si>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</si>
  <si>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</si>
  <si>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</si>
  <si>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</si>
  <si>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</si>
  <si>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</si>
  <si>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</si>
  <si>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</si>
  <si>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</si>
  <si>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</si>
  <si>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</si>
  <si>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</si>
  <si>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</si>
  <si>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</si>
  <si>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</si>
  <si>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</si>
  <si>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</si>
  <si>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</si>
  <si>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</si>
  <si>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</si>
  <si>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</si>
  <si>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</si>
  <si>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</si>
  <si>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</si>
  <si>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</si>
  <si>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</si>
  <si>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</si>
  <si>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</si>
  <si>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</si>
  <si>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</si>
  <si>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</si>
  <si>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</si>
  <si>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</si>
  <si>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</si>
  <si>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</si>
  <si>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</si>
  <si>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</si>
  <si>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</si>
  <si>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</si>
  <si>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</si>
  <si>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</si>
  <si>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</si>
  <si>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</si>
  <si>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</si>
  <si>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</si>
  <si>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</si>
  <si>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</si>
  <si>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</si>
  <si>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</si>
  <si>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</si>
  <si>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</si>
  <si>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</si>
  <si>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</si>
  <si>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</si>
  <si>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</si>
  <si>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</si>
  <si>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</si>
  <si>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</si>
  <si>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</si>
  <si>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</si>
  <si>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</si>
  <si>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</si>
  <si>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</si>
  <si>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</si>
  <si>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</si>
  <si>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</si>
  <si>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</si>
  <si>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</si>
  <si>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</si>
  <si>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</si>
  <si>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</si>
  <si>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</si>
  <si>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</si>
  <si>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</si>
  <si>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</si>
  <si>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</si>
  <si>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</si>
  <si>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</si>
  <si>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</si>
  <si>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</si>
  <si>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</si>
  <si>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</si>
  <si>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</si>
  <si>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</si>
  <si>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</si>
  <si>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</si>
  <si>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</si>
  <si>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</si>
  <si>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</si>
  <si>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</si>
  <si>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</si>
  <si>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</si>
  <si>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</si>
  <si>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</si>
  <si>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</si>
  <si>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</si>
  <si>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</si>
  <si>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</si>
  <si>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</si>
  <si>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</si>
  <si>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</si>
  <si>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</si>
  <si>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</si>
  <si>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</si>
  <si>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</si>
  <si>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</si>
  <si>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</si>
  <si>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</si>
  <si>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</si>
  <si>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</si>
  <si>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</si>
  <si>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</si>
  <si>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</si>
  <si>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</si>
  <si>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</si>
  <si>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</si>
  <si>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</si>
  <si>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</si>
  <si>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</si>
  <si>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</si>
  <si>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</si>
  <si>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</si>
  <si>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</si>
  <si>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</si>
  <si>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</si>
  <si>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</si>
  <si>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</si>
  <si>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</si>
  <si>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</si>
  <si>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</si>
  <si>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</si>
  <si>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</si>
  <si>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</si>
  <si>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</si>
  <si>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</si>
  <si>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</si>
  <si>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</si>
  <si>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</si>
  <si>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</si>
  <si>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</si>
  <si>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</si>
  <si>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</si>
  <si>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</si>
  <si>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</si>
  <si>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</si>
  <si>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</si>
  <si>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</si>
  <si>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</si>
  <si>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</si>
  <si>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</si>
  <si>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</si>
  <si>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</si>
  <si>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</si>
  <si>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</si>
  <si>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</si>
  <si>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</si>
  <si>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</si>
  <si>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</si>
  <si>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</si>
  <si>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</si>
  <si>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</si>
  <si>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</si>
  <si>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</si>
  <si>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</si>
  <si>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</si>
  <si>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</si>
  <si>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</si>
  <si>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</si>
  <si>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</si>
  <si>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</si>
  <si>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</si>
  <si>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</si>
  <si>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</si>
  <si>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</si>
  <si>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</si>
  <si>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</si>
  <si>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</si>
  <si>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</si>
  <si>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</si>
  <si>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</si>
  <si>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</si>
  <si>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</si>
  <si>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</si>
  <si>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</si>
  <si>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</si>
  <si>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</si>
  <si>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</si>
  <si>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</si>
  <si>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</si>
  <si>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</si>
  <si>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</si>
  <si>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</si>
  <si>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</si>
  <si>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</si>
  <si>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</si>
  <si>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</si>
  <si>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</si>
  <si>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</si>
  <si>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</si>
  <si>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</si>
  <si>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</si>
  <si>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</si>
  <si>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</si>
  <si>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</si>
  <si>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</si>
  <si>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</si>
  <si>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</si>
  <si>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</si>
  <si>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</si>
  <si>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</si>
  <si>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</si>
  <si>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</si>
  <si>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</si>
  <si>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</si>
  <si>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</si>
  <si>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</si>
  <si>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</si>
  <si>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</si>
  <si>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</si>
  <si>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</si>
  <si>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</si>
  <si>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</si>
  <si>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</si>
  <si>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</si>
  <si>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</si>
  <si>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</si>
  <si>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</si>
  <si>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</si>
  <si>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</si>
  <si>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</si>
  <si>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</si>
  <si>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</si>
  <si>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</si>
  <si>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</si>
  <si>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</si>
  <si>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</si>
  <si>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</si>
  <si>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</si>
  <si>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</si>
  <si>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</si>
  <si>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</si>
  <si>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</si>
  <si>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</si>
  <si>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</si>
  <si>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</si>
  <si>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</si>
  <si>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</si>
  <si>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</si>
  <si>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</si>
  <si>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</si>
  <si>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</si>
  <si>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</si>
  <si>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</si>
  <si>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</si>
  <si>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</si>
  <si>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</si>
  <si>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</si>
  <si>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</si>
  <si>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</si>
  <si>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</si>
  <si>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</si>
  <si>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</si>
  <si>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</si>
  <si>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</si>
  <si>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</si>
  <si>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</si>
  <si>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</si>
  <si>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</si>
  <si>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</si>
  <si>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</si>
  <si>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</si>
  <si>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</si>
  <si>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</si>
  <si>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</si>
  <si>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</si>
  <si>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</si>
  <si>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</si>
  <si>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</si>
  <si>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</si>
  <si>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</si>
  <si>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</si>
  <si>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</si>
  <si>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</si>
  <si>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</si>
  <si>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</si>
  <si>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</si>
  <si>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</si>
  <si>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</si>
  <si>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</si>
  <si>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</si>
  <si>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</si>
  <si>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</si>
  <si>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</si>
  <si>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</si>
  <si>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</si>
  <si>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</si>
  <si>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</si>
  <si>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</si>
  <si>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</si>
  <si>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</si>
  <si>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</si>
  <si>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</si>
  <si>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</si>
  <si>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</si>
  <si>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</si>
  <si>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</si>
  <si>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</si>
  <si>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</si>
  <si>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</si>
  <si>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</si>
  <si>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</si>
  <si>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</si>
  <si>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</si>
  <si>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</si>
  <si>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</si>
  <si>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</si>
  <si>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</si>
  <si>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</si>
  <si>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</si>
  <si>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</si>
  <si>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</si>
  <si>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</si>
  <si>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</si>
  <si>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</si>
  <si>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</si>
  <si>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</si>
  <si>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</si>
  <si>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</si>
  <si>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</si>
  <si>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</si>
  <si>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</si>
  <si>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</si>
  <si>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</si>
  <si>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</si>
  <si>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</si>
  <si>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</si>
  <si>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</si>
  <si>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</si>
  <si>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</si>
  <si>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</si>
  <si>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</si>
  <si>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</si>
  <si>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</si>
  <si>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</si>
  <si>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</si>
  <si>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</si>
  <si>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</si>
  <si>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</si>
  <si>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</si>
  <si>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</si>
  <si>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</si>
  <si>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</si>
  <si>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</si>
  <si>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</si>
  <si>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</si>
  <si>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</si>
  <si>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</si>
  <si>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</si>
  <si>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</si>
  <si>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</si>
  <si>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</si>
  <si>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</si>
  <si>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</si>
  <si>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</si>
  <si>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</si>
  <si>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</si>
  <si>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</si>
  <si>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</si>
  <si>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</si>
  <si>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</si>
  <si>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</si>
  <si>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</si>
  <si>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</si>
  <si>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</si>
  <si>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</si>
  <si>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</si>
  <si>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</si>
  <si>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</si>
  <si>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</si>
  <si>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</si>
  <si>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</si>
  <si>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</si>
  <si>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</si>
  <si>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</si>
  <si>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</si>
  <si>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</si>
  <si>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</si>
  <si>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</si>
  <si>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</si>
  <si>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</si>
  <si>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</si>
  <si>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</si>
  <si>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</si>
  <si>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</si>
  <si>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</si>
  <si>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</si>
  <si>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</si>
  <si>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</si>
  <si>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</si>
  <si>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</si>
  <si>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</si>
  <si>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</si>
  <si>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</si>
  <si>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</si>
  <si>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</si>
  <si>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</si>
  <si>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</si>
  <si>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</si>
  <si>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</si>
  <si>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</si>
  <si>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</si>
  <si>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</si>
  <si>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</si>
  <si>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</si>
  <si>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</si>
  <si>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</si>
  <si>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</si>
  <si>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</si>
  <si>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</si>
  <si>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</si>
  <si>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</si>
  <si>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</si>
  <si>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</si>
  <si>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</si>
  <si>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</si>
  <si>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</si>
  <si>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</si>
  <si>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</si>
  <si>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</si>
  <si>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</si>
  <si>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</si>
  <si>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</si>
  <si>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</si>
  <si>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</si>
  <si>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</si>
  <si>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</si>
  <si>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</si>
  <si>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</si>
  <si>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</si>
  <si>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</si>
  <si>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</si>
  <si>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</si>
  <si>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</si>
  <si>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</si>
  <si>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</si>
  <si>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</si>
  <si>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</si>
  <si>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</si>
  <si>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</si>
  <si>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</si>
  <si>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</si>
  <si>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</si>
  <si>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</si>
  <si>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</si>
  <si>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</si>
  <si>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</si>
  <si>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</si>
  <si>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</si>
  <si>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</si>
  <si>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</si>
  <si>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</si>
  <si>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</si>
  <si>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</si>
  <si>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</si>
  <si>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</si>
  <si>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</si>
  <si>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</si>
  <si>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</si>
  <si>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</si>
  <si>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</si>
  <si>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</si>
  <si>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</si>
  <si>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</si>
  <si>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</si>
  <si>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</si>
  <si>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</si>
  <si>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</si>
  <si>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</si>
  <si>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</si>
  <si>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</si>
  <si>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</si>
  <si>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</si>
  <si>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</si>
  <si>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</si>
  <si>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</si>
  <si>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</si>
  <si>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</si>
  <si>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</si>
  <si>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</si>
  <si>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</si>
  <si>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</si>
  <si>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</si>
  <si>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</si>
  <si>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</si>
  <si>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</si>
  <si>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</si>
  <si>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</si>
  <si>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</si>
  <si>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</si>
  <si>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</si>
  <si>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</si>
  <si>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</si>
  <si>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</si>
  <si>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</si>
  <si>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</si>
  <si>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</si>
  <si>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</si>
  <si>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</si>
  <si>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</si>
  <si>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</si>
  <si>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</si>
  <si>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</si>
  <si>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</si>
  <si>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</si>
  <si>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</si>
  <si>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</si>
  <si>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</si>
  <si>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</si>
  <si>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</si>
  <si>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</si>
  <si>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</si>
  <si>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</si>
  <si>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</si>
  <si>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</si>
  <si>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</si>
  <si>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</si>
  <si>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</si>
  <si>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</si>
  <si>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</si>
  <si>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</si>
  <si>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</si>
  <si>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</si>
  <si>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</si>
  <si>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</si>
  <si>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</si>
  <si>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</si>
  <si>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</si>
  <si>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</si>
  <si>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</si>
  <si>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</si>
  <si>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</si>
  <si>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</si>
  <si>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</si>
  <si>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</si>
  <si>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</si>
  <si>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</si>
  <si>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</si>
  <si>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</si>
  <si>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</si>
  <si>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</si>
  <si>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</si>
  <si>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</si>
  <si>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</si>
  <si>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</si>
  <si>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</si>
  <si>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</si>
  <si>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</si>
  <si>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</si>
  <si>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</si>
  <si>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</si>
  <si>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</si>
  <si>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</si>
  <si>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</si>
  <si>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</si>
  <si>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</si>
  <si>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</si>
  <si>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</si>
  <si>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</si>
  <si>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</si>
  <si>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</si>
  <si>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</si>
  <si>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</si>
  <si>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</si>
  <si>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</si>
  <si>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</si>
  <si>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</si>
  <si>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</si>
  <si>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</si>
  <si>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</si>
  <si>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</si>
  <si>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</si>
  <si>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</si>
  <si>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</si>
  <si>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</si>
  <si>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</si>
  <si>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</si>
  <si>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</si>
  <si>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</si>
  <si>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</si>
  <si>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</si>
  <si>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</si>
  <si>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</si>
  <si>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</si>
  <si>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</si>
  <si>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</si>
  <si>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</si>
  <si>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</si>
  <si>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</si>
  <si>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</si>
  <si>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</si>
  <si>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</si>
  <si>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</si>
  <si>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</si>
  <si>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</si>
  <si>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</si>
  <si>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</si>
  <si>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</si>
  <si>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</si>
  <si>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</si>
  <si>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</si>
  <si>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</si>
  <si>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</si>
  <si>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</si>
  <si>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</si>
  <si>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</si>
  <si>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</si>
  <si>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</si>
  <si>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</si>
  <si>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</si>
  <si>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</si>
  <si>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</si>
  <si>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</si>
  <si>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</si>
  <si>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</si>
  <si>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</si>
  <si>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</si>
  <si>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</si>
  <si>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</si>
  <si>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</si>
  <si>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</si>
  <si>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</si>
  <si>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</si>
  <si>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</si>
  <si>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</si>
  <si>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</si>
  <si>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</si>
  <si>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</si>
  <si>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</si>
  <si>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</si>
  <si>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</si>
  <si>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</si>
  <si>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</si>
  <si>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</si>
  <si>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</si>
  <si>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</si>
  <si>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</si>
  <si>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</si>
  <si>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</si>
  <si>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</si>
  <si>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</si>
  <si>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</si>
  <si>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</si>
  <si>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</si>
  <si>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</si>
  <si>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</si>
  <si>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</si>
  <si>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</si>
  <si>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</si>
  <si>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</si>
  <si>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</si>
  <si>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</si>
  <si>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</si>
  <si>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</si>
  <si>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</si>
  <si>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</si>
  <si>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</si>
  <si>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</si>
  <si>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</si>
  <si>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</si>
  <si>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</si>
  <si>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</si>
  <si>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</si>
  <si>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</si>
  <si>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</si>
  <si>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</si>
  <si>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</si>
  <si>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</si>
  <si>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</si>
  <si>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</si>
  <si>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</si>
  <si>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</si>
  <si>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</si>
  <si>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</si>
  <si>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</si>
  <si>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</si>
  <si>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</si>
  <si>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</si>
  <si>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</si>
  <si>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</si>
  <si>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</si>
  <si>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</si>
  <si>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</si>
  <si>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</si>
  <si>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</si>
  <si>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</si>
  <si>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</si>
  <si>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</si>
  <si>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</si>
  <si>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</si>
  <si>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</si>
  <si>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</si>
  <si>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</si>
  <si>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</si>
  <si>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</si>
  <si>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</si>
  <si>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</si>
  <si>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</si>
  <si>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</si>
  <si>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</si>
  <si>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</si>
  <si>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</si>
  <si>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</si>
  <si>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</si>
  <si>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</si>
  <si>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</si>
  <si>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</si>
  <si>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</si>
  <si>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</si>
  <si>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</si>
  <si>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</si>
  <si>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</si>
  <si>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</si>
  <si>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</si>
  <si>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</si>
  <si>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</si>
  <si>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</si>
  <si>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</si>
  <si>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</si>
  <si>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</si>
  <si>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</si>
  <si>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</si>
  <si>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</si>
  <si>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</si>
  <si>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</si>
  <si>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</si>
  <si>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</si>
  <si>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</si>
  <si>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</si>
  <si>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</si>
  <si>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</si>
  <si>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</si>
  <si>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</si>
  <si>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</si>
  <si>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</si>
  <si>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</si>
  <si>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</si>
  <si>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</si>
  <si>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</si>
  <si>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</si>
  <si>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</si>
  <si>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</si>
  <si>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</si>
  <si>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</si>
  <si>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</si>
  <si>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</si>
  <si>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</si>
  <si>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</si>
  <si>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</si>
  <si>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</si>
  <si>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</si>
  <si>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</si>
  <si>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</si>
  <si>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</si>
  <si>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</si>
  <si>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</si>
  <si>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</si>
  <si>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</si>
  <si>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</si>
  <si>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</si>
  <si>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</si>
  <si>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</si>
  <si>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</si>
  <si>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</si>
  <si>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</si>
  <si>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</si>
  <si>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</si>
  <si>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</si>
  <si>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</si>
  <si>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</si>
  <si>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</si>
  <si>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</si>
  <si>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</si>
  <si>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</si>
  <si>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</si>
  <si>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</si>
  <si>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</si>
  <si>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</si>
  <si>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</si>
  <si>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</si>
  <si>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</si>
  <si>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</si>
  <si>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</si>
  <si>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</si>
  <si>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</si>
  <si>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</si>
  <si>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</si>
  <si>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</si>
  <si>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</si>
  <si>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</si>
  <si>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</si>
  <si>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</si>
  <si>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</si>
  <si>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</si>
  <si>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</si>
  <si>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</si>
  <si>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</si>
  <si>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</si>
  <si>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</si>
  <si>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</si>
  <si>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</si>
  <si>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</si>
  <si>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</si>
  <si>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</si>
  <si>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</si>
  <si>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</si>
  <si>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</si>
  <si>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</si>
  <si>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</si>
  <si>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</si>
  <si>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</si>
  <si>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</si>
  <si>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</si>
  <si>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</si>
  <si>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</si>
  <si>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</si>
  <si>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</si>
  <si>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</si>
  <si>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</si>
  <si>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</si>
  <si>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</si>
  <si>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</si>
  <si>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</si>
  <si>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</si>
  <si>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</si>
  <si>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</si>
  <si>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</si>
  <si>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</si>
  <si>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</si>
  <si>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</si>
  <si>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</si>
  <si>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</si>
  <si>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</si>
  <si>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</si>
  <si>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</si>
  <si>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</si>
  <si>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</si>
  <si>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</si>
  <si>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</si>
  <si>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</si>
  <si>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</si>
  <si>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</si>
  <si>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</si>
  <si>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</si>
  <si>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</si>
  <si>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</si>
  <si>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</si>
  <si>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</si>
  <si>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</si>
  <si>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</si>
  <si>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</si>
  <si>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</si>
  <si>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</si>
  <si>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</si>
  <si>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</si>
  <si>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</si>
  <si>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</si>
  <si>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</si>
  <si>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</si>
  <si>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</si>
  <si>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</si>
  <si>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</si>
  <si>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</si>
  <si>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</si>
  <si>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</si>
  <si>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</si>
  <si>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</si>
  <si>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</si>
  <si>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</si>
  <si>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</si>
  <si>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</si>
  <si>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</si>
  <si>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</si>
  <si>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</si>
  <si>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</si>
  <si>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</si>
  <si>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</si>
  <si>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</si>
  <si>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</si>
  <si>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</si>
  <si>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</si>
  <si>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</si>
  <si>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</si>
  <si>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</si>
  <si>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</si>
  <si>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</si>
  <si>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</si>
  <si>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</si>
  <si>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</si>
  <si>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</si>
  <si>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</si>
  <si>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</si>
  <si>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</si>
  <si>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</si>
  <si>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</si>
  <si>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</si>
  <si>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</si>
  <si>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</si>
  <si>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</si>
  <si>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</si>
  <si>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</si>
  <si>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</si>
  <si>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</si>
  <si>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</si>
  <si>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</si>
  <si>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</si>
  <si>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</si>
  <si>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</si>
  <si>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</si>
  <si>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</si>
  <si>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</si>
  <si>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</si>
  <si>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</si>
  <si>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</si>
  <si>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</si>
  <si>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</si>
  <si>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</si>
  <si>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</si>
  <si>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</si>
  <si>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</si>
  <si>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</si>
  <si>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</si>
  <si>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</si>
  <si>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</si>
  <si>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</si>
  <si>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</si>
  <si>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</si>
  <si>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</si>
  <si>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</si>
  <si>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</si>
  <si>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</si>
  <si>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</si>
  <si>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</si>
  <si>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</si>
  <si>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</si>
  <si>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</si>
  <si>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</si>
  <si>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</si>
  <si>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</si>
  <si>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</si>
  <si>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</si>
  <si>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</si>
  <si>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</si>
  <si>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</si>
  <si>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</si>
  <si>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</si>
  <si>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</si>
  <si>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</si>
  <si>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</si>
  <si>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</si>
  <si>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</si>
  <si>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</si>
  <si>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</si>
  <si>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</si>
  <si>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</si>
  <si>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</si>
  <si>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</si>
  <si>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</si>
  <si>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</si>
  <si>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</si>
  <si>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</si>
  <si>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</si>
  <si>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</si>
  <si>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</si>
  <si>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</si>
  <si>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</si>
  <si>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</si>
  <si>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</si>
  <si>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</si>
  <si>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</si>
  <si>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</si>
  <si>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</si>
  <si>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</si>
  <si>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</si>
  <si>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</si>
  <si>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</si>
  <si>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</si>
  <si>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</si>
  <si>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</si>
  <si>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</si>
  <si>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</si>
  <si>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</si>
  <si>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</si>
  <si>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</si>
  <si>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</si>
  <si>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</si>
  <si>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</si>
  <si>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</si>
  <si>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</si>
  <si>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</si>
  <si>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</si>
  <si>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</si>
  <si>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</si>
  <si>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</si>
  <si>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</si>
  <si>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</si>
  <si>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</si>
  <si>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</si>
  <si>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</si>
  <si>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</si>
  <si>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</si>
  <si>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</si>
  <si>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</si>
  <si>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</si>
  <si>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</si>
  <si>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</si>
  <si>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</si>
  <si>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</si>
  <si>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</si>
  <si>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</si>
  <si>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</si>
  <si>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</si>
  <si>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</si>
  <si>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</si>
  <si>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</si>
  <si>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</si>
  <si>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</si>
  <si>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</si>
  <si>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</si>
  <si>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</si>
  <si>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</si>
  <si>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</si>
  <si>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</si>
  <si>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</si>
  <si>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</si>
  <si>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</si>
  <si>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</si>
  <si>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</si>
  <si>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</si>
  <si>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</si>
  <si>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</si>
  <si>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</si>
  <si>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</si>
  <si>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</si>
  <si>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</si>
  <si>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</si>
  <si>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</si>
  <si>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</si>
  <si>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</si>
  <si>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</si>
  <si>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</si>
  <si>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</si>
  <si>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</si>
  <si>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</si>
  <si>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</si>
  <si>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</si>
  <si>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</si>
  <si>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</si>
  <si>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</si>
  <si>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</si>
  <si>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</si>
  <si>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</si>
  <si>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</si>
  <si>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</si>
  <si>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</si>
  <si>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</si>
  <si>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</si>
  <si>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</si>
  <si>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</si>
  <si>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</si>
  <si>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</si>
  <si>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</si>
  <si>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</si>
  <si>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</si>
  <si>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</si>
  <si>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</si>
  <si>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</si>
  <si>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</si>
  <si>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</si>
  <si>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</si>
  <si>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</si>
  <si>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</si>
  <si>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</si>
  <si>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</si>
  <si>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</si>
  <si>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</si>
  <si>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</si>
  <si>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</si>
  <si>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</si>
  <si>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</si>
  <si>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</si>
  <si>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</si>
  <si>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</si>
  <si>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</si>
  <si>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</si>
  <si>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</si>
  <si>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</si>
  <si>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</si>
  <si>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</si>
  <si>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</si>
  <si>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</si>
  <si>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</si>
  <si>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</si>
  <si>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</si>
  <si>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</si>
  <si>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</si>
  <si>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</si>
  <si>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</si>
  <si>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</si>
  <si>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</si>
  <si>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</si>
  <si>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</si>
  <si>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</si>
  <si>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</si>
  <si>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</si>
  <si>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</si>
  <si>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</si>
  <si>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</si>
  <si>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</si>
  <si>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</si>
  <si>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</si>
  <si>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</si>
  <si>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</si>
  <si>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</si>
  <si>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</si>
  <si>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</si>
  <si>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</si>
  <si>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</si>
  <si>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</si>
  <si>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</si>
  <si>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</si>
  <si>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</si>
  <si>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</si>
  <si>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</si>
  <si>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</si>
  <si>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</si>
  <si>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</si>
  <si>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</si>
  <si>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</si>
  <si>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</si>
  <si>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</si>
  <si>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</si>
  <si>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</si>
  <si>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</si>
  <si>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</si>
  <si>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</si>
  <si>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</si>
  <si>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</si>
  <si>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</si>
  <si>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</si>
  <si>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</si>
  <si>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</si>
  <si>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</si>
  <si>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</si>
  <si>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</si>
  <si>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</si>
  <si>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</si>
  <si>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</si>
  <si>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</si>
  <si>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</si>
  <si>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</si>
  <si>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</si>
  <si>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</si>
  <si>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</si>
  <si>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</si>
  <si>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</si>
  <si>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</si>
  <si>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</si>
  <si>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</si>
  <si>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</si>
  <si>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</si>
  <si>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</si>
  <si>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</si>
  <si>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</si>
  <si>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</si>
  <si>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</si>
  <si>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</si>
  <si>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</si>
  <si>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</si>
  <si>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</si>
  <si>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</si>
  <si>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</si>
  <si>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</si>
  <si>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</si>
  <si>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</si>
  <si>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</si>
  <si>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</si>
  <si>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</si>
  <si>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</si>
  <si>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</si>
  <si>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</si>
  <si>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</si>
  <si>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</si>
  <si>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</si>
  <si>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</si>
  <si>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</si>
  <si>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</si>
  <si>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</si>
  <si>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</si>
  <si>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</si>
  <si>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</si>
  <si>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</si>
  <si>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</si>
  <si>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</si>
  <si>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</si>
  <si>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</si>
  <si>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</si>
  <si>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</si>
  <si>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</si>
  <si>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</si>
  <si>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</si>
  <si>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</si>
  <si>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</si>
  <si>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</si>
  <si>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</si>
  <si>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</si>
  <si>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</si>
  <si>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</si>
  <si>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</si>
  <si>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</si>
  <si>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</si>
  <si>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</si>
  <si>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</si>
  <si>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</si>
  <si>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</si>
  <si>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</si>
  <si>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</si>
  <si>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</si>
  <si>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</si>
  <si>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</si>
  <si>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</si>
  <si>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</si>
  <si>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</si>
  <si>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</si>
  <si>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</si>
  <si>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</si>
  <si>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</si>
  <si>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</si>
  <si>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</si>
  <si>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</si>
  <si>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</si>
  <si>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</si>
  <si>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</si>
  <si>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</si>
  <si>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</si>
  <si>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</si>
  <si>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</si>
  <si>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</si>
  <si>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</si>
  <si>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</si>
  <si>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</si>
  <si>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</si>
  <si>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</si>
  <si>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</si>
  <si>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</si>
  <si>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</si>
  <si>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</si>
  <si>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</si>
  <si>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</si>
  <si>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</si>
  <si>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</si>
  <si>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</si>
  <si>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</si>
  <si>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</si>
  <si>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</si>
  <si>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</si>
  <si>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</si>
  <si>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</si>
  <si>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</si>
  <si>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</si>
  <si>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</si>
  <si>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</si>
  <si>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</si>
  <si>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</si>
  <si>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</si>
  <si>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</si>
  <si>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</si>
  <si>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</si>
  <si>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</si>
  <si>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</si>
  <si>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</si>
  <si>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</si>
  <si>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</si>
  <si>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</si>
  <si>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</si>
  <si>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</si>
  <si>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</si>
  <si>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</si>
  <si>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</si>
  <si>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</si>
  <si>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</si>
  <si>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</si>
  <si>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</si>
  <si>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</si>
  <si>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</si>
  <si>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</si>
  <si>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</si>
  <si>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</si>
  <si>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</si>
  <si>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</si>
  <si>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</si>
  <si>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</si>
  <si>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</si>
  <si>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</si>
  <si>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</si>
  <si>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</si>
  <si>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</si>
  <si>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</si>
  <si>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</si>
  <si>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</si>
  <si>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</si>
  <si>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</si>
  <si>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</si>
  <si>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</si>
  <si>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</si>
  <si>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</si>
  <si>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</si>
  <si>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</si>
  <si>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</si>
  <si>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</si>
  <si>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</si>
  <si>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</si>
  <si>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</si>
  <si>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</si>
  <si>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</si>
  <si>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</si>
  <si>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</si>
  <si>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</si>
  <si>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</si>
  <si>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</si>
  <si>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</si>
  <si>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</si>
  <si>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</si>
  <si>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</si>
  <si>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</si>
  <si>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</si>
  <si>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</si>
  <si>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</si>
  <si>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</si>
  <si>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</si>
  <si>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</si>
  <si>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</si>
  <si>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</si>
  <si>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</si>
  <si>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</si>
  <si>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</si>
  <si>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</si>
  <si>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</si>
  <si>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</si>
  <si>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</si>
  <si>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</si>
  <si>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</si>
  <si>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</si>
  <si>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</si>
  <si>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</si>
  <si>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</si>
  <si>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</si>
  <si>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</si>
  <si>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</si>
  <si>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</si>
  <si>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</si>
  <si>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</si>
  <si>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</si>
  <si>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</si>
  <si>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</si>
  <si>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</si>
  <si>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</si>
  <si>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</si>
  <si>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</si>
  <si>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</si>
  <si>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</si>
  <si>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</si>
  <si>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</si>
  <si>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</si>
  <si>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</si>
  <si>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</si>
  <si>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</si>
  <si>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</si>
  <si>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</si>
  <si>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</si>
  <si>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</si>
  <si>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</si>
  <si>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</si>
  <si>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</si>
  <si>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</si>
  <si>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</si>
  <si>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</si>
  <si>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</si>
  <si>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</si>
  <si>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</si>
  <si>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</si>
  <si>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</si>
  <si>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</si>
  <si>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</si>
  <si>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</si>
  <si>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</si>
  <si>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</si>
  <si>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</si>
  <si>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</si>
  <si>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</si>
  <si>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</si>
  <si>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</si>
  <si>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</si>
  <si>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</si>
  <si>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</si>
  <si>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</si>
  <si>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</si>
  <si>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</si>
  <si>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</si>
  <si>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</si>
  <si>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</si>
  <si>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</si>
  <si>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</si>
  <si>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</si>
  <si>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</si>
  <si>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</si>
  <si>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</si>
  <si>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</si>
  <si>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</si>
  <si>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</si>
  <si>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</si>
  <si>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</si>
  <si>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</si>
  <si>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</si>
  <si>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</si>
  <si>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</si>
  <si>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</si>
  <si>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</si>
  <si>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</si>
  <si>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</si>
  <si>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</si>
  <si>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</si>
  <si>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</si>
  <si>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</si>
  <si>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</si>
  <si>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</si>
  <si>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</si>
  <si>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</si>
  <si>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</si>
  <si>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</si>
  <si>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</si>
  <si>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</si>
  <si>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</si>
  <si>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</si>
  <si>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</si>
  <si>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</si>
  <si>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</si>
  <si>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</si>
  <si>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</si>
  <si>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</si>
  <si>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</si>
  <si>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</si>
  <si>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</si>
  <si>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</si>
  <si>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</si>
  <si>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</si>
  <si>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</si>
  <si>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</si>
  <si>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</si>
  <si>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</si>
  <si>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</si>
  <si>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</si>
  <si>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</si>
  <si>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</si>
  <si>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</si>
  <si>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</si>
  <si>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</si>
  <si>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</si>
  <si>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</si>
  <si>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</si>
  <si>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</si>
  <si>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</si>
  <si>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</si>
  <si>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</si>
  <si>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</si>
  <si>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</si>
  <si>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</si>
  <si>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</si>
  <si>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</si>
  <si>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</si>
  <si>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</si>
  <si>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</si>
  <si>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</si>
  <si>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</si>
  <si>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</si>
  <si>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</si>
  <si>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</si>
  <si>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</si>
  <si>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</si>
  <si>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</si>
  <si>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</si>
  <si>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</si>
  <si>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</si>
  <si>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</si>
  <si>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</si>
  <si>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</si>
  <si>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</si>
  <si>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</si>
  <si>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</si>
  <si>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</si>
  <si>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</si>
  <si>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</si>
  <si>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</si>
  <si>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</si>
  <si>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</si>
  <si>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</si>
  <si>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</si>
  <si>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</si>
  <si>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</si>
  <si>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</si>
  <si>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</si>
  <si>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</si>
  <si>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</si>
  <si>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</si>
  <si>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</si>
  <si>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</si>
  <si>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</si>
  <si>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</si>
  <si>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</si>
  <si>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</si>
  <si>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</si>
  <si>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</si>
  <si>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</si>
  <si>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</si>
  <si>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</si>
  <si>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</si>
  <si>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</si>
  <si>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</si>
  <si>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</si>
  <si>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</si>
  <si>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</si>
  <si>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</si>
  <si>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</si>
  <si>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</si>
  <si>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</si>
  <si>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</si>
  <si>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</si>
  <si>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</si>
  <si>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</si>
  <si>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</si>
  <si>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</si>
  <si>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</si>
  <si>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</si>
  <si>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</si>
  <si>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</si>
  <si>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</si>
  <si>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</si>
  <si>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</si>
  <si>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</si>
  <si>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</si>
  <si>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</si>
  <si>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</si>
  <si>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</si>
  <si>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</si>
  <si>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</si>
  <si>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</si>
  <si>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</si>
  <si>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</si>
  <si>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</si>
  <si>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</si>
  <si>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</si>
  <si>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</si>
  <si>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</si>
  <si>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</si>
  <si>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</si>
  <si>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</si>
  <si>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</si>
  <si>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</si>
  <si>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</si>
  <si>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</si>
  <si>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</si>
  <si>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</si>
  <si>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</si>
  <si>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</si>
  <si>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</si>
  <si>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</si>
  <si>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</si>
  <si>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</si>
  <si>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</si>
  <si>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</si>
  <si>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</si>
  <si>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</si>
  <si>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</si>
  <si>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</si>
  <si>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</si>
  <si>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</si>
  <si>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</si>
  <si>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</si>
  <si>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</si>
  <si>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</si>
  <si>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</si>
  <si>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</si>
  <si>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</si>
  <si>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</si>
  <si>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</si>
  <si>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</si>
  <si>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</si>
  <si>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</si>
  <si>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</si>
  <si>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</si>
  <si>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</si>
  <si>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</si>
  <si>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</si>
  <si>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</si>
  <si>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</si>
  <si>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</si>
  <si>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</si>
  <si>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</si>
  <si>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</si>
  <si>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</si>
  <si>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</si>
  <si>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</si>
  <si>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</si>
  <si>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</si>
  <si>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</si>
  <si>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</si>
  <si>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</si>
  <si>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</si>
  <si>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</si>
  <si>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</si>
  <si>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</si>
  <si>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</si>
  <si>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</si>
  <si>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</si>
  <si>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</si>
  <si>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</si>
  <si>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</si>
  <si>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</si>
  <si>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</si>
  <si>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</si>
  <si>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</si>
  <si>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</si>
  <si>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</si>
  <si>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</si>
  <si>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</si>
  <si>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</si>
  <si>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</si>
  <si>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</si>
  <si>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</si>
  <si>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</si>
  <si>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</si>
  <si>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</si>
  <si>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</si>
  <si>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</si>
  <si>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</si>
  <si>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</si>
  <si>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</si>
  <si>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</si>
  <si>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</si>
  <si>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</si>
  <si>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</si>
  <si>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</si>
  <si>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</si>
  <si>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</si>
  <si>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</si>
  <si>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</si>
  <si>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</si>
  <si>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</si>
  <si>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</si>
  <si>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</si>
  <si>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</si>
  <si>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</si>
  <si>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</si>
  <si>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</si>
  <si>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</si>
  <si>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</si>
  <si>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</si>
  <si>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</si>
  <si>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</si>
  <si>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</si>
  <si>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</si>
  <si>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</si>
  <si>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</si>
  <si>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</si>
  <si>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</si>
  <si>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</si>
  <si>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</si>
  <si>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</si>
  <si>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</si>
  <si>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</si>
  <si>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</si>
  <si>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</si>
  <si>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</si>
  <si>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</si>
  <si>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</si>
  <si>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</si>
  <si>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</si>
  <si>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</si>
  <si>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</si>
  <si>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</si>
  <si>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</si>
  <si>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</si>
  <si>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</si>
  <si>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</si>
  <si>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</si>
  <si>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</si>
  <si>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</si>
  <si>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</si>
  <si>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</si>
  <si>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</si>
  <si>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</si>
  <si>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</si>
  <si>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</si>
  <si>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</si>
  <si>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</si>
  <si>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</si>
  <si>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</si>
  <si>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</si>
  <si>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</si>
  <si>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</si>
  <si>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</si>
  <si>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</si>
  <si>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</si>
  <si>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</si>
  <si>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</si>
  <si>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</si>
  <si>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</si>
  <si>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</si>
  <si>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</si>
  <si>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</si>
  <si>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</si>
  <si>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</si>
  <si>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</si>
  <si>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</si>
  <si>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</si>
  <si>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</si>
  <si>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</si>
  <si>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</si>
  <si>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</si>
  <si>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</si>
  <si>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</si>
  <si>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</si>
  <si>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</si>
  <si>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</si>
  <si>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</si>
  <si>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</si>
  <si>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</si>
  <si>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</si>
  <si>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</si>
  <si>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</si>
  <si>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</si>
  <si>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</si>
  <si>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</si>
  <si>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</si>
  <si>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</si>
  <si>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</si>
  <si>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</si>
  <si>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</si>
  <si>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</si>
  <si>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</si>
  <si>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</si>
  <si>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</si>
  <si>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</si>
  <si>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</si>
  <si>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</si>
  <si>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</si>
  <si>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</si>
  <si>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</si>
  <si>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</si>
  <si>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</si>
  <si>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</si>
  <si>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</si>
  <si>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</si>
  <si>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</si>
  <si>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</si>
  <si>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</si>
  <si>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</si>
  <si>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</si>
  <si>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</si>
  <si>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</si>
  <si>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</si>
  <si>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</si>
  <si>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</si>
  <si>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</si>
  <si>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</si>
  <si>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</si>
  <si>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</si>
  <si>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</si>
  <si>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</si>
  <si>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</si>
  <si>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</si>
  <si>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</si>
  <si>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</si>
  <si>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</si>
  <si>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</si>
  <si>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</si>
  <si>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</si>
  <si>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</si>
  <si>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</si>
  <si>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</si>
  <si>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</si>
  <si>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</si>
  <si>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</si>
  <si>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</si>
  <si>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</si>
  <si>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</si>
  <si>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</si>
  <si>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</si>
  <si>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</si>
  <si>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</si>
  <si>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</si>
  <si>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</si>
  <si>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</si>
  <si>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</si>
  <si>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</si>
  <si>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</si>
  <si>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</si>
  <si>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</si>
  <si>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</si>
  <si>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</si>
  <si>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</si>
  <si>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</si>
  <si>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</si>
  <si>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</si>
  <si>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</si>
  <si>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</si>
  <si>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</si>
  <si>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</si>
  <si>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</si>
  <si>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</si>
  <si>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</si>
  <si>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</si>
  <si>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</si>
  <si>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</si>
  <si>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</si>
  <si>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</si>
  <si>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</si>
  <si>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</si>
  <si>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</si>
  <si>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</si>
  <si>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</si>
  <si>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</si>
  <si>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</si>
  <si>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</si>
  <si>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</si>
  <si>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</si>
  <si>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</si>
  <si>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</si>
  <si>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</si>
  <si>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</si>
  <si>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</si>
  <si>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</si>
  <si>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</si>
  <si>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</si>
  <si>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</si>
  <si>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</si>
  <si>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</si>
  <si>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</si>
  <si>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</si>
  <si>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</si>
  <si>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</si>
  <si>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</si>
  <si>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</si>
  <si>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</si>
  <si>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</si>
  <si>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</si>
  <si>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</si>
  <si>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</si>
  <si>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</si>
  <si>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</si>
  <si>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</si>
  <si>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</si>
  <si>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</si>
  <si>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</si>
  <si>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</si>
  <si>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</si>
  <si>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</si>
  <si>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</si>
  <si>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</si>
  <si>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</si>
  <si>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</si>
  <si>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</si>
  <si>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</si>
  <si>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</si>
  <si>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</si>
  <si>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</si>
  <si>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</si>
  <si>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</si>
  <si>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</si>
  <si>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</si>
  <si>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</si>
  <si>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</si>
  <si>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</si>
  <si>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</si>
  <si>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</si>
  <si>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</si>
  <si>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</si>
  <si>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</si>
  <si>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</si>
  <si>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</si>
  <si>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</si>
  <si>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</si>
  <si>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</si>
  <si>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</si>
  <si>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</si>
  <si>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</si>
  <si>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</si>
  <si>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</si>
  <si>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</si>
  <si>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</si>
  <si>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</si>
  <si>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</si>
  <si>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</si>
  <si>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</si>
  <si>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</si>
  <si>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</si>
  <si>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</si>
  <si>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</si>
  <si>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</si>
  <si>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</si>
  <si>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</si>
  <si>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</si>
  <si>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</si>
  <si>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</si>
  <si>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</si>
  <si>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</si>
  <si>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</si>
  <si>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</si>
  <si>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</si>
  <si>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</si>
  <si>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</si>
  <si>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</si>
  <si>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</si>
  <si>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</si>
  <si>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</si>
  <si>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</si>
  <si>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</si>
  <si>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</si>
  <si>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</si>
  <si>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</si>
  <si>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</si>
  <si>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</si>
  <si>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</si>
  <si>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</si>
  <si>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</si>
  <si>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</si>
  <si>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</si>
  <si>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</si>
  <si>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</si>
  <si>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</si>
  <si>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</si>
  <si>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</si>
  <si>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</si>
  <si>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</si>
  <si>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</si>
  <si>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</si>
  <si>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</si>
  <si>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</si>
  <si>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</si>
  <si>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</si>
  <si>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</si>
  <si>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</si>
  <si>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</si>
  <si>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</si>
  <si>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</si>
  <si>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</si>
  <si>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</si>
  <si>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</si>
  <si>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</si>
  <si>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</si>
  <si>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</si>
  <si>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</si>
  <si>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</si>
  <si>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</si>
  <si>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</si>
  <si>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</si>
  <si>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</si>
  <si>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</si>
  <si>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</si>
  <si>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</si>
  <si>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</si>
  <si>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</si>
  <si>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</si>
  <si>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</si>
  <si>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</si>
  <si>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</si>
  <si>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</si>
  <si>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</si>
  <si>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</si>
  <si>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</si>
  <si>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</si>
  <si>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</si>
  <si>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</si>
  <si>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</si>
  <si>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</si>
  <si>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</si>
  <si>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</si>
  <si>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</si>
  <si>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</si>
  <si>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</si>
  <si>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</si>
  <si>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</si>
  <si>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</si>
  <si>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</si>
  <si>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</si>
  <si>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</si>
  <si>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</si>
  <si>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</si>
  <si>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</si>
  <si>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</si>
  <si>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</si>
  <si>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</si>
  <si>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</si>
  <si>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</si>
  <si>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</si>
  <si>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</si>
  <si>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</si>
  <si>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</si>
  <si>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</si>
  <si>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</si>
  <si>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</si>
  <si>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</si>
  <si>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</si>
  <si>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</si>
  <si>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</si>
  <si>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</si>
  <si>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</si>
  <si>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</si>
  <si>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</si>
  <si>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</si>
  <si>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</si>
  <si>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</si>
  <si>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</si>
  <si>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</si>
  <si>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</si>
  <si>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</si>
  <si>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</si>
  <si>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</si>
  <si>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</si>
  <si>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</si>
  <si>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</si>
  <si>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</si>
  <si>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</si>
  <si>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</si>
  <si>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</si>
  <si>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</si>
  <si>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</si>
  <si>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</si>
  <si>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</si>
  <si>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</si>
  <si>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</si>
  <si>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</si>
  <si>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</si>
  <si>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</si>
  <si>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</si>
  <si>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</si>
  <si>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</si>
  <si>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</si>
  <si>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</si>
  <si>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</si>
  <si>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</si>
  <si>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</si>
  <si>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</si>
  <si>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</si>
  <si>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</si>
  <si>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</si>
  <si>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</si>
  <si>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</si>
  <si>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</si>
  <si>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</si>
  <si>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</si>
  <si>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</si>
  <si>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</si>
  <si>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</si>
  <si>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</si>
  <si>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</si>
  <si>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</si>
  <si>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</si>
  <si>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</si>
  <si>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</si>
  <si>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</si>
  <si>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</si>
  <si>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</si>
  <si>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</si>
  <si>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</si>
  <si>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</si>
  <si>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</si>
  <si>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</si>
  <si>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</si>
  <si>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</si>
  <si>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</si>
  <si>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</si>
  <si>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</si>
  <si>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</si>
  <si>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</si>
  <si>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</si>
  <si>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</si>
  <si>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</si>
  <si>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</si>
  <si>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</si>
  <si>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</si>
  <si>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</si>
  <si>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</si>
  <si>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</si>
  <si>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</si>
  <si>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</si>
  <si>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</si>
  <si>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</si>
  <si>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</si>
  <si>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</si>
  <si>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</si>
  <si>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</si>
  <si>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</si>
  <si>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</si>
  <si>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</si>
  <si>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</si>
  <si>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</si>
  <si>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</si>
  <si>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</si>
  <si>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</si>
  <si>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</si>
  <si>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</si>
  <si>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</si>
  <si>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</si>
  <si>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</si>
  <si>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</si>
  <si>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</si>
  <si>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</si>
  <si>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</si>
  <si>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</si>
  <si>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</si>
  <si>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</si>
  <si>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</si>
  <si>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</si>
  <si>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</si>
  <si>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</si>
  <si>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</si>
  <si>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</si>
  <si>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</si>
  <si>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</si>
  <si>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</si>
  <si>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</si>
  <si>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</si>
  <si>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</si>
  <si>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</si>
  <si>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</si>
  <si>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</si>
  <si>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</si>
  <si>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</si>
  <si>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</si>
  <si>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</si>
  <si>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</si>
  <si>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</si>
  <si>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</si>
  <si>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</si>
  <si>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</si>
  <si>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</si>
  <si>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</si>
  <si>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</si>
  <si>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</si>
  <si>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</si>
  <si>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</si>
  <si>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</si>
  <si>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</si>
  <si>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</si>
  <si>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</si>
  <si>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</si>
  <si>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</si>
  <si>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</si>
  <si>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</si>
  <si>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</si>
  <si>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</si>
  <si>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</si>
  <si>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</si>
  <si>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</si>
  <si>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</si>
  <si>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</si>
  <si>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</si>
  <si>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</si>
  <si>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</si>
  <si>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</si>
  <si>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</si>
  <si>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</si>
  <si>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</si>
  <si>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</si>
  <si>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</si>
  <si>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</si>
  <si>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</si>
  <si>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</si>
  <si>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</si>
  <si>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</si>
  <si>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</si>
  <si>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</si>
  <si>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</si>
  <si>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</si>
  <si>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</si>
  <si>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</si>
  <si>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</si>
  <si>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</si>
  <si>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</si>
  <si>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</si>
  <si>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</si>
  <si>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</si>
  <si>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</si>
  <si>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</si>
  <si>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</si>
  <si>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</si>
  <si>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</si>
  <si>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</si>
  <si>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</si>
  <si>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</si>
  <si>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</si>
  <si>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</si>
  <si>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</si>
  <si>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</si>
  <si>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</si>
  <si>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</si>
  <si>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</si>
  <si>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</si>
  <si>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</si>
  <si>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</si>
  <si>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</si>
  <si>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</si>
  <si>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</si>
  <si>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</si>
  <si>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</si>
  <si>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</si>
  <si>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</si>
  <si>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</si>
  <si>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</si>
  <si>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</si>
  <si>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</si>
  <si>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</si>
  <si>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</si>
  <si>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</si>
  <si>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</si>
  <si>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</si>
  <si>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</si>
  <si>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</si>
  <si>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</si>
  <si>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</si>
  <si>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</si>
  <si>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</si>
  <si>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</si>
  <si>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</si>
  <si>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</si>
  <si>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</si>
  <si>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</si>
  <si>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</si>
  <si>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</si>
  <si>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</si>
  <si>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</si>
  <si>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</si>
  <si>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</si>
  <si>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</si>
  <si>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</si>
  <si>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</si>
  <si>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</si>
  <si>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</si>
  <si>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</si>
  <si>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</si>
  <si>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</si>
  <si>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</si>
  <si>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</si>
  <si>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</si>
  <si>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</si>
  <si>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</si>
  <si>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</si>
  <si>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</si>
  <si>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</si>
  <si>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</si>
  <si>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</si>
  <si>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</si>
  <si>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</si>
  <si>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</si>
  <si>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</si>
  <si>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</si>
  <si>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</si>
  <si>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</si>
  <si>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</si>
  <si>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</si>
  <si>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</si>
  <si>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</si>
  <si>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</si>
  <si>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</si>
  <si>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</si>
  <si>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</si>
  <si>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</si>
  <si>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</si>
  <si>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</si>
  <si>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</si>
  <si>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</si>
  <si>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</si>
  <si>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</si>
  <si>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</si>
  <si>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</si>
  <si>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</si>
  <si>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</si>
  <si>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</si>
  <si>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</si>
  <si>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</si>
  <si>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</si>
  <si>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</si>
  <si>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</si>
  <si>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</si>
  <si>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</si>
  <si>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</si>
  <si>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</si>
  <si>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</si>
  <si>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</si>
  <si>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</si>
  <si>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</si>
  <si>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</si>
  <si>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</si>
  <si>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</si>
  <si>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</si>
  <si>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</si>
  <si>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</si>
  <si>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</si>
  <si>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</si>
  <si>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</si>
  <si>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</si>
  <si>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</si>
  <si>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</si>
  <si>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</si>
  <si>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</si>
  <si>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</si>
  <si>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</si>
  <si>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</si>
  <si>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</si>
  <si>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</si>
  <si>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</si>
  <si>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</si>
  <si>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</si>
  <si>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</si>
  <si>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</si>
  <si>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</si>
  <si>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</si>
  <si>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</si>
  <si>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</si>
  <si>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</si>
  <si>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</si>
  <si>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</si>
  <si>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</si>
  <si>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</si>
  <si>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</si>
  <si>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</si>
  <si>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</si>
  <si>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</si>
  <si>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</si>
  <si>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</si>
  <si>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</si>
  <si>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</si>
  <si>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</si>
  <si>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</si>
  <si>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</si>
  <si>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</si>
  <si>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</si>
  <si>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</si>
  <si>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</si>
  <si>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</si>
  <si>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</si>
  <si>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</si>
  <si>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</si>
  <si>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</si>
  <si>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</si>
  <si>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</si>
  <si>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</si>
  <si>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</si>
  <si>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</si>
  <si>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</si>
  <si>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</si>
  <si>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</si>
  <si>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</si>
  <si>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</si>
  <si>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</si>
  <si>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</si>
  <si>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</si>
  <si>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</si>
  <si>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</si>
  <si>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</si>
  <si>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</si>
  <si>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</si>
  <si>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</si>
  <si>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</si>
  <si>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</si>
  <si>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</si>
  <si>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</si>
  <si>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</si>
  <si>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</si>
  <si>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</si>
  <si>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</si>
  <si>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</si>
  <si>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</si>
  <si>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</si>
  <si>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</si>
  <si>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</si>
  <si>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</si>
  <si>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</si>
  <si>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</si>
  <si>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</si>
  <si>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</si>
  <si>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</si>
  <si>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</si>
  <si>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</si>
  <si>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</si>
  <si>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</si>
  <si>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</si>
  <si>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</si>
  <si>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</si>
  <si>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</si>
  <si>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</si>
  <si>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</si>
  <si>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</si>
  <si>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</si>
  <si>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</si>
  <si>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</si>
  <si>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</si>
  <si>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</si>
  <si>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</si>
  <si>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</si>
  <si>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</si>
  <si>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</si>
  <si>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</si>
  <si>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</si>
  <si>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</si>
  <si>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</si>
  <si>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</si>
  <si>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</si>
  <si>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</si>
  <si>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</si>
  <si>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</si>
  <si>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</si>
  <si>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</si>
  <si>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</si>
  <si>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</si>
  <si>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</si>
  <si>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</si>
  <si>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</si>
  <si>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</si>
  <si>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</si>
  <si>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</si>
  <si>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</si>
  <si>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</si>
  <si>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</si>
  <si>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</si>
  <si>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</si>
  <si>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</si>
  <si>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</si>
  <si>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</si>
  <si>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</si>
  <si>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</si>
  <si>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</si>
  <si>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</si>
  <si>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</si>
  <si>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</si>
  <si>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</si>
  <si>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</si>
  <si>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</si>
  <si>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</si>
  <si>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</si>
  <si>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</si>
  <si>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</si>
  <si>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</si>
  <si>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</si>
  <si>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</si>
  <si>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</si>
  <si>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</si>
  <si>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</si>
  <si>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</si>
  <si>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</si>
  <si>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</si>
  <si>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</si>
  <si>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</si>
  <si>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</si>
  <si>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</si>
  <si>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</si>
  <si>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</si>
  <si>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</si>
  <si>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</si>
  <si>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</si>
  <si>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</si>
  <si>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</si>
  <si>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</si>
  <si>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</si>
  <si>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</si>
  <si>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</si>
  <si>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</si>
  <si>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</si>
  <si>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</si>
  <si>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</si>
  <si>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</si>
  <si>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</si>
  <si>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</si>
  <si>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</si>
  <si>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</si>
  <si>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</si>
  <si>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</si>
  <si>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</si>
  <si>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</si>
  <si>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</si>
  <si>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</si>
  <si>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</si>
  <si>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</si>
  <si>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</si>
  <si>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</si>
  <si>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</si>
  <si>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</si>
  <si>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</si>
  <si>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</si>
  <si>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</si>
  <si>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</si>
  <si>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</si>
  <si>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</si>
  <si>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</si>
  <si>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</si>
  <si>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</si>
  <si>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</si>
  <si>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</si>
  <si>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</si>
  <si>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</si>
  <si>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</si>
  <si>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</si>
  <si>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</si>
  <si>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</si>
  <si>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</si>
  <si>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</si>
  <si>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</si>
  <si>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</si>
  <si>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</si>
  <si>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</si>
  <si>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</si>
  <si>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</si>
  <si>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</si>
  <si>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</si>
  <si>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</si>
  <si>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</si>
  <si>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</si>
  <si>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</si>
  <si>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</si>
  <si>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</si>
  <si>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</si>
  <si>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</si>
  <si>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</si>
  <si>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</si>
  <si>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</si>
  <si>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</si>
  <si>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</si>
  <si>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</si>
  <si>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</si>
  <si>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</si>
  <si>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</si>
  <si>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</si>
  <si>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</si>
  <si>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</si>
  <si>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</si>
  <si>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</si>
  <si>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</si>
  <si>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</si>
  <si>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</si>
  <si>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</si>
  <si>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</si>
  <si>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</si>
  <si>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</si>
  <si>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</si>
  <si>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</si>
  <si>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</si>
  <si>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</si>
  <si>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</si>
  <si>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</si>
  <si>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</si>
  <si>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</si>
  <si>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</si>
  <si>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</si>
  <si>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</si>
  <si>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</si>
  <si>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</si>
  <si>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</si>
  <si>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</si>
  <si>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</si>
  <si>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</si>
  <si>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</si>
  <si>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</si>
  <si>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</si>
  <si>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</si>
  <si>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</si>
  <si>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</si>
  <si>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</si>
  <si>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</si>
  <si>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</si>
  <si>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</si>
  <si>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</si>
  <si>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</si>
  <si>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</si>
  <si>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</si>
  <si>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</si>
  <si>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</si>
  <si>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</si>
  <si>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</si>
  <si>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</si>
  <si>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</si>
  <si>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</si>
  <si>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</si>
  <si>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</si>
  <si>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</si>
  <si>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</si>
  <si>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</si>
  <si>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</si>
  <si>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</si>
  <si>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</si>
  <si>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</si>
  <si>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</si>
  <si>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</si>
  <si>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</si>
  <si>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</si>
  <si>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</si>
  <si>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</si>
  <si>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</si>
  <si>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</si>
  <si>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</si>
  <si>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</si>
  <si>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</si>
  <si>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</si>
  <si>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</si>
  <si>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</si>
  <si>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</si>
  <si>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</si>
  <si>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</si>
  <si>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</si>
  <si>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</si>
  <si>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</si>
  <si>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</si>
  <si>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</si>
  <si>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</si>
  <si>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</si>
  <si>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</si>
  <si>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</si>
  <si>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</si>
  <si>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</si>
  <si>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</si>
  <si>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</si>
  <si>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</si>
  <si>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</si>
  <si>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</si>
  <si>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</si>
  <si>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</si>
  <si>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</si>
  <si>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</si>
  <si>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</si>
  <si>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</si>
  <si>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</si>
  <si>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</si>
  <si>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</si>
  <si>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</si>
  <si>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</si>
  <si>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</si>
  <si>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</si>
  <si>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</si>
  <si>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</si>
  <si>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</si>
  <si>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</si>
  <si>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</si>
  <si>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</si>
  <si>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</si>
  <si>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</si>
  <si>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</si>
  <si>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</si>
  <si>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</si>
  <si>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</si>
  <si>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</si>
  <si>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</si>
  <si>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</si>
  <si>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</si>
  <si>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</si>
  <si>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</si>
  <si>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</si>
  <si>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</si>
  <si>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</si>
  <si>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</si>
  <si>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</si>
  <si>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</si>
  <si>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</si>
  <si>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</si>
  <si>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</si>
  <si>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</si>
  <si>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</si>
  <si>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</si>
  <si>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</si>
  <si>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</si>
  <si>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</si>
  <si>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</si>
  <si>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</si>
  <si>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</si>
  <si>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</si>
  <si>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</si>
  <si>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</si>
  <si>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</si>
  <si>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</si>
  <si>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</si>
  <si>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</si>
  <si>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</si>
  <si>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</si>
  <si>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</si>
  <si>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</si>
  <si>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</si>
  <si>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</si>
  <si>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</si>
  <si>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</si>
  <si>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</si>
  <si>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</si>
  <si>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</si>
  <si>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</si>
  <si>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</si>
  <si>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</si>
  <si>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</si>
  <si>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</si>
  <si>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</si>
  <si>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</si>
  <si>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</si>
  <si>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</si>
  <si>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</si>
  <si>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</si>
  <si>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</si>
  <si>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</si>
  <si>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</si>
  <si>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</si>
  <si>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</si>
  <si>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</si>
  <si>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</si>
  <si>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</si>
  <si>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</si>
  <si>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</si>
  <si>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</si>
  <si>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</si>
  <si>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</si>
  <si>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</si>
  <si>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</si>
  <si>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</si>
  <si>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</si>
  <si>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</si>
  <si>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</si>
  <si>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</si>
  <si>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</si>
  <si>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</si>
  <si>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</si>
  <si>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</si>
  <si>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</si>
  <si>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</si>
  <si>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</si>
  <si>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</si>
  <si>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</si>
  <si>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</si>
  <si>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</si>
  <si>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</si>
  <si>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</si>
  <si>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</si>
  <si>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</si>
  <si>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</si>
  <si>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</si>
  <si>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</si>
  <si>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</si>
  <si>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</si>
  <si>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</si>
  <si>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</si>
  <si>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</si>
  <si>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</si>
  <si>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</si>
  <si>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</si>
  <si>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</si>
  <si>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</si>
  <si>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</si>
  <si>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</si>
  <si>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</si>
  <si>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</si>
  <si>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</si>
  <si>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</si>
  <si>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</si>
  <si>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</si>
  <si>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</si>
  <si>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</si>
  <si>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</si>
  <si>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</si>
  <si>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</si>
  <si>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</si>
  <si>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</si>
  <si>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</si>
  <si>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</si>
  <si>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</si>
  <si>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</si>
  <si>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</si>
  <si>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</si>
  <si>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</si>
  <si>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</si>
  <si>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</si>
  <si>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</si>
  <si>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</si>
  <si>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</si>
  <si>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</si>
  <si>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</si>
  <si>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</si>
  <si>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</si>
  <si>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</si>
  <si>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</si>
  <si>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</si>
  <si>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</si>
  <si>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</si>
  <si>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</si>
  <si>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</si>
  <si>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</si>
  <si>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</si>
  <si>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</si>
  <si>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</si>
  <si>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</si>
  <si>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</si>
  <si>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</si>
  <si>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</si>
  <si>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</si>
  <si>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</si>
  <si>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</si>
  <si>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</si>
  <si>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</si>
  <si>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</si>
  <si>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</si>
  <si>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</si>
  <si>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</si>
  <si>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</si>
  <si>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</si>
  <si>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</si>
  <si>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</si>
  <si>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</si>
  <si>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</si>
  <si>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</si>
  <si>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</si>
  <si>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</si>
  <si>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</si>
  <si>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</si>
  <si>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</si>
  <si>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</si>
  <si>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</si>
  <si>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</si>
  <si>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</si>
  <si>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</si>
  <si>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</si>
  <si>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</si>
  <si>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</si>
  <si>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</si>
  <si>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</si>
  <si>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</si>
  <si>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</si>
  <si>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</si>
  <si>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</si>
  <si>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</si>
  <si>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</si>
  <si>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</si>
  <si>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</si>
  <si>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</si>
  <si>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</si>
  <si>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</si>
  <si>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</si>
  <si>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</si>
  <si>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</si>
  <si>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</si>
  <si>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</si>
  <si>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</si>
  <si>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</si>
  <si>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</si>
  <si>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</si>
  <si>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</si>
  <si>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</si>
  <si>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</si>
  <si>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</si>
  <si>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</si>
  <si>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</si>
  <si>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</si>
  <si>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</si>
  <si>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</si>
  <si>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</si>
  <si>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</si>
  <si>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</si>
  <si>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</si>
  <si>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</si>
  <si>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</si>
  <si>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</si>
  <si>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</si>
  <si>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</si>
  <si>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</si>
  <si>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</si>
  <si>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</si>
  <si>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</si>
  <si>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</si>
  <si>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</si>
  <si>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</si>
  <si>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</si>
  <si>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</si>
  <si>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</si>
  <si>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</si>
  <si>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</si>
  <si>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</si>
  <si>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</si>
  <si>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</si>
  <si>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</si>
  <si>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</si>
  <si>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</si>
  <si>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</si>
  <si>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</si>
  <si>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</si>
  <si>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</si>
  <si>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</si>
  <si>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</si>
  <si>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</si>
  <si>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</si>
  <si>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</si>
  <si>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</si>
  <si>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</si>
  <si>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</si>
  <si>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</si>
  <si>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</si>
  <si>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</si>
  <si>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</si>
  <si>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</si>
  <si>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</si>
  <si>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</si>
  <si>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</si>
  <si>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</si>
  <si>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</si>
  <si>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</si>
  <si>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</si>
  <si>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</si>
  <si>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</si>
  <si>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</si>
  <si>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</si>
  <si>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</si>
  <si>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</si>
  <si>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</si>
  <si>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</si>
  <si>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</si>
  <si>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</si>
  <si>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</si>
  <si>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</si>
  <si>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</si>
  <si>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</si>
  <si>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</si>
  <si>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</si>
  <si>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</si>
  <si>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</si>
  <si>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</si>
  <si>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</si>
  <si>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</si>
  <si>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</si>
  <si>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</si>
  <si>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</si>
  <si>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</si>
  <si>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</si>
  <si>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</si>
  <si>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</si>
  <si>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</si>
  <si>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</si>
  <si>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</si>
  <si>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</si>
  <si>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</si>
  <si>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</si>
  <si>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</si>
  <si>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</si>
  <si>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</si>
  <si>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</si>
  <si>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</si>
  <si>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</si>
  <si>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</si>
  <si>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</si>
  <si>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</si>
  <si>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</si>
  <si>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</si>
  <si>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</si>
  <si>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</si>
  <si>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</si>
  <si>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</si>
  <si>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</si>
  <si>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</si>
  <si>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</si>
  <si>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</si>
  <si>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</si>
  <si>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</si>
  <si>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</si>
  <si>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</si>
  <si>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</si>
  <si>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</si>
  <si>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</si>
  <si>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</si>
  <si>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</si>
  <si>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</si>
  <si>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</si>
  <si>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</si>
  <si>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</si>
  <si>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</si>
  <si>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</si>
  <si>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</si>
  <si>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</si>
  <si>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</si>
  <si>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</si>
  <si>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</si>
  <si>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</si>
  <si>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</si>
  <si>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</si>
  <si>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</si>
  <si>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</si>
  <si>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</si>
  <si>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</si>
  <si>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</si>
  <si>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</si>
  <si>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</si>
  <si>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</si>
  <si>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</si>
  <si>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</si>
  <si>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</si>
  <si>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</si>
  <si>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</si>
  <si>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</si>
  <si>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</si>
  <si>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</si>
  <si>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</si>
  <si>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</si>
  <si>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</si>
  <si>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</si>
  <si>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</si>
  <si>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</si>
  <si>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</si>
  <si>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</si>
  <si>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</si>
  <si>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</si>
  <si>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</si>
  <si>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</si>
  <si>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</si>
  <si>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</si>
  <si>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</si>
  <si>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</si>
  <si>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</si>
  <si>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</si>
  <si>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</si>
  <si>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</si>
  <si>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</si>
  <si>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</si>
  <si>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</si>
  <si>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</si>
  <si>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</si>
  <si>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</si>
  <si>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</si>
  <si>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</si>
  <si>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</si>
  <si>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</si>
  <si>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</si>
  <si>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</si>
  <si>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</si>
  <si>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</si>
  <si>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</si>
  <si>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</si>
  <si>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</si>
  <si>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</si>
  <si>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</si>
  <si>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</si>
  <si>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</si>
  <si>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</si>
  <si>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</si>
  <si>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</si>
  <si>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</si>
  <si>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</si>
  <si>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</si>
  <si>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</si>
  <si>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</si>
  <si>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</si>
  <si>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</si>
  <si>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</si>
  <si>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</si>
  <si>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</si>
  <si>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</si>
  <si>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</si>
  <si>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</si>
  <si>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</si>
  <si>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</si>
  <si>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</si>
  <si>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</si>
  <si>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</si>
  <si>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</si>
  <si>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</si>
  <si>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</si>
  <si>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</si>
  <si>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</si>
  <si>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</si>
  <si>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</si>
  <si>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</si>
  <si>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</si>
  <si>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</si>
  <si>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</si>
  <si>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</si>
  <si>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</si>
  <si>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</si>
  <si>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</si>
  <si>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</si>
  <si>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</si>
  <si>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</si>
  <si>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</si>
  <si>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</si>
  <si>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</si>
  <si>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</si>
  <si>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</si>
  <si>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</si>
  <si>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</si>
  <si>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</si>
  <si>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</si>
  <si>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</si>
  <si>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</si>
  <si>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</si>
  <si>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</si>
  <si>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</si>
  <si>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</si>
  <si>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</si>
  <si>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</si>
  <si>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</si>
  <si>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</si>
  <si>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</si>
  <si>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</si>
  <si>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</si>
  <si>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</si>
  <si>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</si>
  <si>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</si>
  <si>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</si>
  <si>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</si>
  <si>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</si>
  <si>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</si>
  <si>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</si>
  <si>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</si>
  <si>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</si>
  <si>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</si>
  <si>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</si>
  <si>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</si>
  <si>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</si>
  <si>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</si>
  <si>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</si>
  <si>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</si>
  <si>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</si>
  <si>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</si>
  <si>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</si>
  <si>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</si>
  <si>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</si>
  <si>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</si>
  <si>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</si>
  <si>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</si>
  <si>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</si>
  <si>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</si>
  <si>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</si>
  <si>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</si>
  <si>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</si>
  <si>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</si>
  <si>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</si>
  <si>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</si>
  <si>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</si>
  <si>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</si>
  <si>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</si>
  <si>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</si>
  <si>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</si>
  <si>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</si>
  <si>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</si>
  <si>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</si>
  <si>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</si>
  <si>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</si>
  <si>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</si>
  <si>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</si>
  <si>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</si>
  <si>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</si>
  <si>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</si>
  <si>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</si>
  <si>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</si>
  <si>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</si>
  <si>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</si>
  <si>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</si>
  <si>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</si>
  <si>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</si>
  <si>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</si>
  <si>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</si>
  <si>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</si>
  <si>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</si>
  <si>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</si>
  <si>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</si>
  <si>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</si>
  <si>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</si>
  <si>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</si>
  <si>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</si>
  <si>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</si>
  <si>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</si>
  <si>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</si>
  <si>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</si>
  <si>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</si>
  <si>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</si>
  <si>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</si>
  <si>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</si>
  <si>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</si>
  <si>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</si>
  <si>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</si>
  <si>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</si>
  <si>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</si>
  <si>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</si>
  <si>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</si>
  <si>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</si>
  <si>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</si>
  <si>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</si>
  <si>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</si>
  <si>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</si>
  <si>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</si>
  <si>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</si>
  <si>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</si>
  <si>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</si>
  <si>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</si>
  <si>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</si>
  <si>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</si>
  <si>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</si>
  <si>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</si>
  <si>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</si>
  <si>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</si>
  <si>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</si>
  <si>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</si>
  <si>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</si>
  <si>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</si>
  <si>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</si>
  <si>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</si>
  <si>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</si>
  <si>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</si>
  <si>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</si>
  <si>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</si>
  <si>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</si>
  <si>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</si>
  <si>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</si>
  <si>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</si>
  <si>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</si>
  <si>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</si>
  <si>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</si>
  <si>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</si>
  <si>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</si>
  <si>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</si>
  <si>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</si>
  <si>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</si>
  <si>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</si>
  <si>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</si>
  <si>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</si>
  <si>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</si>
  <si>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</si>
  <si>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</si>
  <si>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</si>
  <si>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</si>
  <si>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</si>
  <si>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</si>
  <si>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</si>
  <si>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</si>
  <si>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</si>
  <si>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</si>
  <si>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</si>
  <si>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</si>
  <si>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</si>
  <si>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</si>
  <si>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</si>
  <si>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</si>
  <si>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</si>
  <si>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</si>
  <si>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</si>
  <si>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</si>
  <si>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</si>
  <si>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</si>
  <si>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</si>
  <si>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</si>
  <si>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</si>
  <si>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</si>
  <si>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</si>
  <si>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</si>
  <si>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</si>
  <si>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</si>
  <si>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</si>
  <si>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</si>
  <si>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</si>
  <si>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</si>
  <si>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</si>
  <si>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</si>
  <si>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</si>
  <si>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</si>
  <si>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</si>
  <si>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</si>
  <si>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</si>
  <si>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</si>
  <si>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</si>
  <si>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</si>
  <si>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</si>
  <si>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</si>
  <si>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</si>
  <si>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</si>
  <si>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</si>
  <si>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</si>
  <si>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</si>
  <si>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</si>
  <si>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</si>
  <si>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</si>
  <si>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</si>
  <si>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</si>
  <si>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</si>
  <si>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</si>
  <si>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</si>
  <si>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</si>
  <si>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</si>
  <si>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</si>
  <si>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</si>
  <si>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</si>
  <si>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</si>
  <si>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</si>
  <si>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</si>
  <si>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</si>
  <si>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</si>
  <si>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</si>
  <si>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</si>
  <si>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</si>
  <si>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</si>
  <si>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</si>
  <si>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</si>
  <si>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</si>
  <si>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</si>
  <si>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</si>
  <si>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</si>
  <si>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</si>
  <si>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</si>
  <si>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</si>
  <si>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</si>
  <si>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</si>
  <si>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</si>
  <si>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</si>
  <si>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</si>
  <si>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</si>
  <si>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</si>
  <si>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</si>
  <si>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</si>
  <si>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</si>
  <si>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</si>
  <si>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</si>
  <si>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</si>
  <si>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</si>
  <si>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</si>
  <si>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</si>
  <si>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</si>
  <si>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</si>
  <si>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</si>
  <si>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</si>
  <si>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</si>
  <si>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</si>
  <si>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</si>
  <si>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</si>
  <si>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</si>
  <si>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</si>
  <si>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</si>
  <si>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</si>
  <si>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</si>
  <si>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</si>
  <si>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</si>
  <si>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</si>
  <si>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</si>
  <si>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</si>
  <si>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</si>
  <si>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</si>
  <si>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</si>
  <si>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</si>
  <si>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</si>
  <si>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</si>
  <si>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</si>
  <si>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</si>
  <si>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</si>
  <si>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</si>
  <si>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</si>
  <si>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</si>
  <si>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</si>
  <si>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</si>
  <si>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</si>
  <si>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</si>
  <si>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</si>
  <si>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</si>
  <si>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</si>
  <si>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</si>
  <si>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</si>
  <si>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</si>
  <si>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</si>
  <si>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</si>
  <si>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</si>
  <si>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</si>
  <si>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</si>
  <si>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</si>
  <si>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</si>
  <si>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</si>
  <si>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</si>
  <si>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</si>
  <si>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</si>
  <si>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</si>
  <si>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</si>
  <si>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</si>
  <si>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</si>
  <si>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</si>
  <si>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</si>
  <si>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</si>
  <si>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</si>
  <si>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</si>
  <si>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</si>
  <si>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</si>
  <si>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</si>
  <si>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</si>
  <si>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</si>
  <si>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</si>
  <si>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</si>
  <si>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</si>
  <si>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</si>
  <si>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</si>
  <si>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</si>
  <si>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</si>
  <si>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</si>
  <si>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</si>
  <si>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</si>
  <si>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</si>
  <si>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</si>
  <si>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</si>
  <si>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</si>
  <si>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</si>
  <si>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</si>
  <si>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</si>
  <si>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</si>
  <si>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</si>
  <si>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</si>
  <si>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</si>
  <si>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</si>
  <si>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</si>
  <si>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</si>
  <si>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</si>
  <si>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</si>
  <si>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</si>
  <si>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</si>
  <si>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</si>
  <si>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</si>
  <si>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</si>
  <si>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</si>
  <si>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</si>
  <si>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</si>
  <si>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</si>
  <si>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</si>
  <si>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</si>
  <si>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</si>
  <si>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</si>
  <si>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</si>
  <si>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</si>
  <si>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</si>
  <si>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</si>
  <si>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</si>
  <si>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</si>
  <si>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</si>
  <si>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</si>
  <si>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</si>
  <si>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</si>
  <si>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</si>
  <si>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</si>
  <si>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</si>
  <si>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</si>
  <si>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</si>
  <si>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</si>
  <si>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</si>
  <si>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</si>
  <si>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</si>
  <si>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</si>
  <si>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</si>
  <si>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</si>
  <si>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</si>
  <si>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</si>
  <si>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</si>
  <si>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</si>
  <si>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</si>
  <si>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</si>
  <si>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</si>
  <si>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</si>
  <si>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</si>
  <si>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</si>
  <si>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</si>
  <si>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</si>
  <si>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</si>
  <si>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</si>
  <si>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</si>
  <si>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</si>
  <si>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</si>
  <si>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</si>
  <si>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</si>
  <si>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</si>
  <si>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</si>
  <si>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</si>
  <si>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</si>
  <si>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</si>
  <si>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</si>
  <si>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</si>
  <si>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</si>
  <si>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</si>
  <si>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</si>
  <si>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</si>
  <si>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</si>
  <si>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</si>
  <si>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</si>
  <si>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</si>
  <si>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</si>
  <si>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</si>
  <si>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</si>
  <si>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</si>
  <si>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</si>
  <si>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</si>
  <si>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</si>
  <si>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</si>
  <si>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</si>
  <si>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</si>
  <si>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</si>
  <si>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</si>
  <si>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</si>
  <si>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</si>
  <si>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</si>
  <si>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</si>
  <si>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</si>
  <si>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</si>
  <si>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</si>
  <si>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</si>
  <si>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</si>
  <si>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</si>
  <si>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</si>
  <si>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</si>
  <si>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</si>
  <si>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</si>
  <si>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</si>
  <si>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</si>
  <si>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</si>
  <si>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</si>
  <si>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</si>
  <si>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</si>
  <si>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</si>
  <si>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</si>
  <si>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</si>
  <si>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</si>
  <si>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</si>
  <si>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</si>
  <si>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</si>
  <si>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</si>
  <si>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</si>
  <si>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</si>
  <si>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</si>
  <si>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</si>
  <si>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</si>
  <si>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</si>
  <si>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</si>
  <si>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</si>
  <si>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</si>
  <si>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</si>
  <si>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</si>
  <si>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</si>
  <si>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</si>
  <si>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</si>
  <si>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</si>
  <si>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</si>
  <si>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</si>
  <si>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</si>
  <si>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</si>
  <si>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</si>
  <si>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</si>
  <si>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</si>
  <si>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</si>
  <si>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</si>
  <si>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</si>
  <si>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</si>
  <si>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</si>
  <si>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</si>
  <si>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</si>
  <si>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</si>
  <si>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</si>
  <si>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</si>
  <si>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</si>
  <si>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</si>
  <si>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</si>
  <si>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</si>
  <si>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</si>
  <si>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</si>
  <si>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</si>
  <si>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</si>
  <si>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</si>
  <si>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</si>
  <si>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</si>
  <si>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</si>
  <si>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</si>
  <si>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</si>
  <si>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</si>
  <si>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</si>
  <si>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</si>
  <si>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</si>
  <si>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</si>
  <si>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</si>
  <si>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</si>
  <si>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</si>
  <si>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</si>
  <si>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</si>
  <si>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</si>
  <si>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</si>
  <si>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</si>
  <si>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</si>
  <si>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</si>
  <si>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</si>
  <si>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</si>
  <si>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</si>
  <si>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</si>
  <si>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</si>
  <si>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</si>
  <si>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</si>
  <si>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</si>
  <si>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</si>
  <si>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</si>
  <si>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</si>
  <si>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</si>
  <si>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</si>
  <si>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</si>
  <si>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</si>
  <si>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</si>
  <si>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</si>
  <si>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</si>
  <si>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</si>
  <si>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</si>
  <si>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</si>
  <si>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</si>
  <si>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</si>
  <si>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</si>
  <si>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</si>
  <si>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</si>
  <si>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</si>
  <si>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</si>
  <si>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</si>
  <si>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</si>
  <si>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</si>
  <si>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</si>
  <si>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</si>
  <si>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</si>
  <si>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</si>
  <si>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</si>
  <si>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</si>
  <si>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</si>
  <si>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</si>
  <si>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</si>
  <si>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</si>
  <si>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</si>
  <si>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</si>
  <si>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</si>
  <si>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</si>
  <si>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</si>
  <si>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</si>
  <si>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</si>
  <si>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</si>
  <si>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</si>
  <si>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</si>
  <si>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</si>
  <si>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</si>
  <si>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</si>
  <si>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</si>
  <si>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</si>
  <si>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</si>
  <si>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</si>
  <si>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</si>
  <si>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</si>
  <si>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</si>
  <si>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</si>
  <si>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</si>
  <si>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</si>
  <si>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</si>
  <si>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</si>
  <si>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</si>
  <si>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</si>
  <si>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</si>
  <si>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</si>
  <si>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</si>
  <si>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</si>
  <si>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</si>
  <si>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</si>
  <si>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</si>
  <si>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</si>
  <si>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</si>
  <si>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</si>
  <si>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</si>
  <si>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</si>
  <si>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</si>
  <si>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</si>
  <si>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</si>
  <si>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</si>
  <si>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</si>
  <si>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</si>
  <si>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</si>
  <si>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</si>
  <si>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</si>
  <si>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</si>
  <si>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</si>
  <si>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</si>
  <si>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</si>
  <si>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</si>
  <si>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</si>
  <si>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</si>
  <si>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</si>
  <si>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</si>
  <si>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</si>
  <si>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</si>
  <si>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</si>
  <si>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</si>
  <si>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</si>
  <si>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</si>
  <si>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</si>
  <si>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</si>
  <si>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</si>
  <si>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</si>
  <si>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</si>
  <si>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</si>
  <si>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</si>
  <si>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</si>
  <si>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</si>
  <si>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</si>
  <si>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</si>
  <si>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</si>
  <si>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</si>
  <si>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</si>
  <si>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</si>
  <si>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</si>
  <si>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</si>
  <si>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</si>
  <si>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</si>
  <si>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</si>
  <si>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</si>
  <si>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</si>
  <si>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</si>
  <si>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</si>
  <si>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</si>
  <si>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</si>
  <si>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</si>
  <si>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</si>
  <si>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</si>
  <si>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</si>
  <si>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</si>
  <si>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</si>
  <si>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</si>
  <si>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</si>
  <si>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</si>
  <si>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</si>
  <si>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</si>
  <si>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</si>
  <si>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</si>
  <si>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</si>
  <si>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</si>
  <si>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</si>
  <si>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</si>
  <si>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</si>
  <si>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</si>
  <si>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</si>
  <si>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</si>
  <si>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</si>
  <si>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</si>
  <si>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</si>
  <si>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</si>
  <si>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</si>
  <si>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</si>
  <si>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</si>
  <si>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</si>
  <si>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</si>
  <si>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</si>
  <si>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</si>
  <si>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</si>
  <si>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</si>
  <si>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</si>
  <si>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</si>
  <si>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</si>
  <si>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</si>
  <si>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</si>
  <si>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</si>
  <si>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</si>
  <si>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</si>
  <si>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</si>
  <si>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</si>
  <si>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</si>
  <si>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</si>
  <si>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</si>
  <si>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</si>
  <si>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</si>
  <si>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</si>
  <si>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</si>
  <si>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</si>
  <si>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</si>
  <si>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</si>
  <si>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</si>
  <si>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</si>
  <si>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</si>
  <si>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</si>
  <si>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</si>
  <si>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</si>
  <si>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</si>
  <si>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</si>
  <si>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</si>
  <si>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</si>
  <si>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</si>
  <si>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</si>
  <si>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</si>
  <si>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</si>
  <si>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</si>
  <si>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</si>
  <si>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</si>
  <si>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</si>
  <si>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</si>
  <si>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</si>
  <si>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</si>
  <si>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</si>
  <si>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</si>
  <si>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</si>
  <si>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</si>
  <si>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</si>
  <si>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</si>
  <si>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</si>
  <si>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</si>
  <si>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</si>
  <si>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</si>
  <si>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</si>
  <si>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</si>
  <si>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</si>
  <si>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</si>
  <si>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</si>
  <si>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</si>
  <si>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</si>
  <si>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</si>
  <si>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</si>
  <si>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</si>
  <si>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</si>
  <si>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</si>
  <si>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</si>
  <si>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</si>
  <si>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</si>
  <si>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</si>
  <si>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</si>
  <si>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</si>
  <si>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</si>
  <si>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</si>
  <si>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</si>
  <si>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</si>
  <si>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</si>
  <si>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</si>
  <si>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</si>
  <si>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</si>
  <si>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</si>
  <si>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</si>
  <si>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</si>
  <si>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</si>
  <si>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</si>
  <si>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</si>
  <si>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</si>
  <si>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</si>
  <si>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</si>
  <si>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</si>
  <si>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</si>
  <si>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</si>
  <si>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</si>
  <si>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</si>
  <si>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</si>
  <si>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</si>
  <si>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</si>
  <si>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</si>
  <si>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</si>
  <si>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</si>
  <si>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</si>
  <si>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</si>
  <si>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</si>
  <si>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</si>
  <si>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</si>
  <si>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</si>
  <si>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</si>
  <si>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</si>
  <si>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</si>
  <si>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</si>
  <si>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</si>
  <si>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</si>
  <si>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</si>
  <si>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</si>
  <si>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</si>
  <si>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</si>
  <si>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</si>
  <si>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</si>
  <si>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</si>
  <si>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</si>
  <si>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</si>
  <si>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</si>
  <si>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</si>
  <si>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</si>
  <si>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</si>
  <si>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</si>
  <si>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</si>
  <si>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</si>
  <si>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</si>
  <si>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</si>
  <si>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</si>
  <si>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</si>
  <si>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</si>
  <si>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</si>
  <si>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</si>
  <si>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</si>
  <si>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</si>
  <si>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</si>
  <si>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</si>
  <si>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</si>
  <si>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</si>
  <si>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</si>
  <si>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</si>
  <si>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</si>
  <si>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</si>
  <si>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</si>
  <si>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</si>
  <si>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</si>
  <si>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</si>
  <si>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</si>
  <si>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</si>
  <si>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</si>
  <si>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</si>
  <si>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</si>
  <si>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</si>
  <si>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</si>
  <si>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</si>
  <si>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</si>
  <si>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</si>
  <si>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</si>
  <si>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</si>
  <si>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</si>
  <si>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</si>
  <si>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</si>
  <si>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</si>
  <si>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</si>
  <si>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</si>
  <si>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</si>
  <si>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</si>
  <si>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</si>
  <si>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</si>
  <si>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</si>
  <si>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</si>
  <si>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</si>
  <si>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</si>
  <si>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</si>
  <si>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</si>
  <si>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</si>
  <si>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</si>
  <si>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</si>
  <si>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</si>
  <si>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</si>
  <si>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</si>
  <si>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</si>
  <si>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</si>
  <si>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</si>
  <si>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</si>
  <si>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</si>
  <si>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</si>
  <si>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</si>
  <si>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</si>
  <si>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</si>
  <si>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</si>
  <si>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</si>
  <si>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</si>
  <si>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</si>
  <si>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</si>
  <si>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</si>
  <si>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</si>
  <si>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</si>
  <si>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</si>
  <si>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</si>
  <si>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</si>
  <si>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</si>
  <si>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</si>
  <si>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</si>
  <si>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</si>
  <si>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</si>
  <si>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</si>
  <si>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</si>
  <si>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</si>
  <si>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</si>
  <si>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</si>
  <si>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</si>
  <si>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</si>
  <si>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</si>
  <si>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</si>
  <si>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</si>
  <si>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</si>
  <si>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</si>
  <si>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</si>
  <si>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</si>
  <si>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</si>
  <si>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</si>
  <si>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</si>
  <si>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</si>
  <si>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</si>
  <si>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</si>
  <si>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</si>
  <si>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</si>
  <si>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</si>
  <si>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</si>
  <si>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</si>
  <si>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</si>
  <si>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</si>
  <si>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</si>
  <si>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</si>
  <si>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</si>
  <si>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</si>
  <si>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</si>
  <si>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</si>
  <si>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</si>
  <si>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</si>
  <si>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</si>
  <si>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</si>
  <si>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</si>
  <si>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</si>
  <si>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</si>
  <si>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</si>
  <si>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</si>
  <si>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</si>
  <si>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</si>
  <si>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</si>
  <si>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</si>
  <si>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</si>
  <si>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</si>
  <si>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</si>
  <si>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</si>
  <si>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</si>
  <si>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</si>
  <si>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</si>
  <si>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</si>
  <si>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</si>
  <si>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</si>
  <si>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</si>
  <si>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</si>
  <si>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</si>
  <si>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</si>
  <si>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</si>
  <si>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</si>
  <si>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</si>
  <si>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</si>
  <si>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</si>
  <si>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</si>
  <si>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</si>
  <si>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</si>
  <si>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</si>
  <si>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</si>
  <si>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</si>
  <si>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</si>
  <si>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</si>
  <si>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</si>
  <si>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</si>
  <si>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</si>
  <si>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</si>
  <si>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</si>
  <si>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</si>
  <si>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</si>
  <si>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</si>
  <si>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</si>
  <si>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</si>
  <si>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</si>
  <si>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</si>
  <si>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</si>
  <si>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</si>
  <si>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</si>
  <si>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</si>
  <si>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</si>
  <si>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</si>
  <si>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</si>
  <si>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</si>
  <si>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</si>
  <si>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</si>
  <si>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</si>
  <si>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</si>
  <si>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</si>
  <si>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</si>
  <si>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</si>
  <si>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</si>
  <si>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</si>
  <si>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</si>
  <si>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</si>
  <si>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</si>
  <si>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</si>
  <si>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</si>
  <si>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</si>
  <si>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</si>
  <si>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</si>
  <si>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</si>
  <si>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</si>
  <si>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</si>
  <si>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</si>
  <si>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</si>
  <si>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</si>
  <si>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</si>
  <si>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</si>
  <si>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</si>
  <si>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</si>
  <si>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</si>
  <si>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</si>
  <si>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</si>
  <si>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</si>
  <si>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</si>
  <si>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</si>
  <si>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</si>
  <si>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</si>
  <si>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</si>
  <si>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</si>
  <si>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</si>
  <si>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</si>
  <si>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</si>
  <si>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</si>
  <si>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</si>
  <si>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</si>
  <si>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</si>
  <si>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</si>
  <si>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</si>
  <si>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</si>
  <si>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</si>
  <si>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</si>
  <si>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</si>
  <si>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</si>
  <si>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</si>
  <si>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</si>
  <si>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</si>
  <si>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</si>
  <si>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</si>
  <si>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</si>
  <si>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</si>
  <si>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</si>
  <si>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</si>
  <si>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</si>
  <si>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</si>
  <si>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</si>
  <si>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</si>
  <si>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</si>
  <si>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</si>
  <si>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</si>
  <si>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</si>
  <si>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</si>
  <si>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</si>
  <si>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</si>
  <si>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</si>
  <si>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</si>
  <si>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</si>
  <si>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</si>
  <si>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</si>
  <si>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</si>
  <si>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</si>
  <si>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</si>
  <si>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</si>
  <si>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</si>
  <si>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</si>
  <si>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</si>
  <si>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</si>
  <si>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</si>
  <si>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</si>
  <si>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</si>
  <si>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</si>
  <si>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</si>
  <si>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</si>
  <si>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</si>
  <si>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</si>
  <si>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</si>
  <si>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</si>
  <si>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</si>
  <si>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</si>
  <si>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</si>
  <si>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</si>
  <si>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</si>
  <si>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</si>
  <si>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</si>
  <si>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</si>
  <si>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</si>
  <si>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</si>
  <si>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</si>
  <si>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</si>
  <si>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</si>
  <si>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</si>
  <si>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</si>
  <si>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</si>
  <si>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</si>
  <si>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</si>
  <si>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</si>
  <si>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</si>
  <si>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</si>
  <si>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</si>
  <si>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</si>
  <si>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</si>
  <si>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</si>
  <si>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</si>
  <si>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</si>
  <si>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</si>
  <si>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</si>
  <si>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</si>
  <si>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</si>
  <si>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</si>
  <si>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</si>
  <si>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</si>
  <si>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</si>
  <si>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</si>
  <si>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</si>
  <si>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</si>
  <si>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</si>
  <si>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</si>
  <si>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</si>
  <si>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</si>
  <si>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</si>
  <si>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</si>
  <si>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</si>
  <si>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</si>
  <si>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</si>
  <si>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</si>
  <si>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</si>
  <si>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</si>
  <si>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</si>
  <si>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</si>
  <si>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</si>
  <si>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</si>
  <si>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</si>
  <si>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</si>
  <si>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</si>
  <si>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</si>
  <si>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</si>
  <si>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</si>
  <si>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</si>
  <si>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</si>
  <si>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</si>
  <si>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</si>
  <si>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</si>
  <si>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</si>
  <si>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</si>
  <si>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</si>
  <si>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</si>
  <si>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</si>
  <si>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</si>
  <si>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</si>
  <si>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</si>
  <si>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</si>
  <si>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</si>
  <si>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</si>
  <si>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</si>
  <si>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</si>
  <si>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</si>
  <si>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</si>
  <si>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</si>
  <si>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</si>
  <si>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</si>
  <si>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</si>
  <si>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</si>
  <si>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</si>
  <si>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</si>
  <si>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</si>
  <si>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</si>
  <si>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</si>
  <si>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</si>
  <si>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</si>
  <si>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</si>
  <si>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</si>
  <si>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</si>
  <si>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</si>
  <si>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</si>
  <si>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</si>
  <si>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</si>
  <si>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</si>
  <si>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</si>
  <si>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</si>
  <si>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</si>
  <si>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</si>
  <si>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</si>
  <si>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</si>
  <si>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</si>
  <si>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</si>
  <si>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</si>
  <si>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</si>
  <si>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</si>
  <si>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</si>
  <si>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</si>
  <si>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</si>
  <si>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</si>
  <si>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</si>
  <si>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</si>
  <si>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</si>
  <si>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</si>
  <si>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</si>
  <si>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</si>
  <si>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</si>
  <si>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</si>
  <si>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</si>
  <si>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</si>
  <si>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</si>
  <si>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</si>
  <si>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</si>
  <si>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</si>
  <si>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</si>
  <si>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</si>
  <si>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</si>
  <si>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</si>
  <si>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</si>
  <si>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</si>
  <si>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</si>
  <si>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</si>
  <si>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</si>
  <si>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</si>
  <si>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</si>
  <si>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</si>
  <si>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</si>
  <si>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</si>
  <si>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</si>
  <si>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</si>
  <si>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</si>
  <si>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</si>
  <si>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</si>
  <si>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</si>
  <si>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</si>
  <si>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</si>
  <si>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</si>
  <si>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</si>
  <si>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</si>
  <si>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</si>
  <si>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</si>
  <si>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</si>
  <si>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</si>
  <si>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</si>
  <si>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</si>
  <si>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</si>
  <si>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</si>
  <si>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</si>
  <si>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</si>
  <si>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</si>
  <si>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</si>
  <si>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</si>
  <si>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</si>
  <si>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</si>
  <si>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</si>
  <si>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</si>
  <si>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</si>
  <si>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</si>
  <si>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</si>
  <si>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</si>
  <si>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</si>
  <si>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</si>
  <si>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</si>
  <si>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</si>
  <si>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</si>
  <si>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</si>
  <si>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</si>
  <si>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</si>
  <si>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</si>
  <si>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</si>
  <si>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</si>
  <si>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</si>
  <si>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</si>
  <si>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</si>
  <si>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</si>
  <si>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</si>
  <si>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</si>
  <si>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</si>
  <si>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</si>
  <si>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</si>
  <si>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</si>
  <si>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</si>
  <si>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</si>
  <si>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</si>
  <si>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</si>
  <si>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</si>
  <si>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</si>
  <si>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</si>
  <si>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</si>
  <si>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</si>
  <si>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</si>
  <si>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</si>
  <si>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</si>
  <si>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</si>
  <si>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</si>
  <si>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</si>
  <si>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</si>
  <si>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</si>
  <si>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</si>
  <si>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</si>
  <si>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</si>
  <si>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</si>
  <si>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</si>
  <si>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</si>
  <si>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</si>
  <si>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</si>
  <si>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</si>
  <si>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</si>
  <si>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</si>
  <si>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</si>
  <si>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</si>
  <si>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</si>
  <si>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</si>
  <si>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</si>
  <si>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</si>
  <si>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</si>
  <si>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</si>
  <si>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</si>
  <si>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</si>
  <si>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</si>
  <si>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</si>
  <si>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</si>
  <si>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</si>
  <si>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</si>
  <si>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</si>
  <si>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</si>
  <si>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</si>
  <si>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</si>
  <si>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</si>
  <si>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</si>
  <si>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</si>
  <si>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</si>
  <si>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</si>
  <si>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</si>
  <si>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</si>
  <si>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</si>
  <si>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</si>
  <si>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</si>
  <si>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</si>
  <si>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</si>
  <si>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</si>
  <si>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</si>
  <si>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</si>
  <si>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</si>
  <si>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</si>
  <si>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</si>
  <si>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</si>
  <si>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</si>
  <si>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</si>
  <si>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</si>
  <si>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</si>
  <si>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</si>
  <si>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</si>
  <si>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</si>
  <si>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</si>
  <si>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</si>
  <si>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</si>
  <si>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</si>
  <si>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</si>
  <si>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</si>
  <si>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</si>
  <si>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</si>
  <si>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</si>
  <si>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</si>
  <si>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</si>
  <si>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</si>
  <si>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</si>
  <si>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</si>
  <si>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</si>
  <si>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</si>
  <si>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</si>
  <si>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</si>
  <si>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</si>
  <si>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</si>
  <si>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</si>
  <si>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</si>
  <si>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</si>
  <si>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</si>
  <si>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</si>
  <si>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</si>
  <si>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</si>
  <si>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</si>
  <si>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</si>
  <si>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</si>
  <si>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</si>
  <si>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</si>
  <si>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</si>
  <si>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</si>
  <si>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</si>
  <si>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</si>
  <si>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</si>
  <si>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</si>
  <si>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</si>
  <si>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</si>
  <si>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</si>
  <si>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</si>
  <si>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</si>
  <si>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</si>
  <si>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</si>
  <si>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</si>
  <si>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</si>
  <si>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</si>
  <si>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</si>
  <si>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</si>
  <si>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</si>
  <si>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</si>
  <si>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</si>
  <si>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</si>
  <si>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</si>
  <si>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</si>
  <si>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</si>
  <si>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</si>
  <si>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</si>
  <si>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</si>
  <si>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</si>
  <si>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</si>
  <si>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</si>
  <si>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</si>
  <si>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</si>
  <si>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</si>
  <si>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</si>
  <si>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</si>
  <si>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</si>
  <si>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</si>
  <si>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</si>
  <si>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</si>
  <si>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</si>
  <si>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</si>
  <si>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</si>
  <si>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</si>
  <si>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</si>
  <si>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</si>
  <si>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</si>
  <si>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</si>
  <si>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</si>
  <si>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</si>
  <si>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</si>
  <si>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</si>
  <si>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</si>
  <si>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</si>
  <si>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</si>
  <si>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</si>
  <si>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</si>
  <si>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</si>
  <si>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</si>
  <si>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</si>
  <si>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</si>
  <si>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</si>
  <si>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</si>
  <si>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</si>
  <si>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</si>
  <si>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</si>
  <si>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</si>
  <si>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</si>
  <si>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</si>
  <si>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</si>
  <si>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</si>
  <si>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</si>
  <si>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</si>
  <si>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</si>
  <si>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</si>
  <si>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</si>
  <si>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</si>
  <si>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</si>
  <si>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</si>
  <si>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</si>
  <si>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</si>
  <si>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</si>
  <si>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</si>
  <si>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</si>
  <si>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</si>
  <si>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</si>
  <si>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</si>
  <si>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</si>
  <si>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</si>
  <si>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</si>
  <si>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</si>
  <si>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</si>
  <si>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</si>
  <si>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</si>
  <si>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</si>
  <si>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</si>
  <si>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</si>
  <si>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</si>
  <si>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</si>
  <si>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</si>
  <si>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</si>
  <si>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</si>
  <si>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</si>
  <si>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</si>
  <si>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</si>
  <si>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</si>
  <si>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</si>
  <si>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</si>
  <si>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</si>
  <si>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</si>
  <si>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</si>
  <si>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</si>
  <si>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</si>
  <si>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</si>
  <si>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</si>
  <si>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</si>
  <si>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</si>
  <si>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</si>
  <si>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</si>
  <si>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</si>
  <si>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</si>
  <si>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</si>
  <si>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</si>
  <si>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</si>
  <si>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</si>
  <si>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</si>
  <si>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</si>
  <si>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</si>
  <si>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</si>
  <si>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</si>
  <si>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</si>
  <si>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</si>
  <si>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</si>
  <si>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</si>
  <si>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</si>
  <si>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</si>
  <si>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</si>
  <si>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</si>
  <si>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</si>
  <si>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</si>
  <si>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</si>
  <si>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</si>
  <si>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</si>
  <si>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</si>
  <si>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</si>
  <si>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</si>
  <si>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</si>
  <si>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</si>
  <si>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</si>
  <si>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</si>
  <si>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</si>
  <si>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</si>
  <si>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</si>
  <si>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</si>
  <si>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</si>
  <si>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</si>
  <si>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</si>
  <si>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</si>
  <si>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</si>
  <si>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</si>
  <si>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</si>
  <si>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</si>
  <si>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</si>
  <si>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</si>
  <si>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</si>
  <si>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</si>
  <si>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</si>
  <si>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</si>
  <si>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</si>
  <si>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</si>
  <si>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</si>
  <si>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</si>
  <si>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</si>
  <si>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</si>
  <si>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</si>
  <si>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</si>
  <si>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</si>
  <si>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</si>
  <si>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</si>
  <si>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</si>
  <si>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</si>
  <si>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</si>
  <si>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</si>
  <si>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</si>
  <si>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</si>
  <si>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</si>
  <si>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</si>
  <si>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</si>
  <si>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</si>
  <si>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</si>
  <si>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</si>
  <si>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</si>
  <si>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</si>
  <si>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</si>
  <si>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</si>
  <si>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</si>
  <si>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</si>
  <si>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</si>
  <si>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</si>
  <si>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</si>
  <si>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</si>
  <si>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</si>
  <si>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</si>
  <si>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</si>
  <si>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</si>
  <si>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</si>
  <si>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</si>
  <si>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</si>
  <si>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</si>
  <si>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</si>
  <si>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</si>
  <si>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</si>
  <si>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</si>
  <si>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</si>
  <si>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</si>
  <si>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</si>
  <si>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</si>
  <si>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</si>
  <si>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</si>
  <si>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</si>
  <si>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</si>
  <si>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</si>
  <si>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</si>
  <si>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</si>
  <si>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</si>
  <si>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</si>
  <si>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</si>
  <si>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</si>
  <si>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</si>
  <si>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</si>
  <si>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</si>
  <si>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</si>
  <si>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</si>
  <si>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</si>
  <si>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</si>
  <si>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</si>
  <si>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</si>
  <si>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</si>
  <si>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</si>
  <si>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</si>
  <si>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</si>
  <si>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</si>
  <si>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</si>
  <si>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</si>
  <si>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</si>
  <si>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</si>
  <si>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</si>
  <si>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</si>
  <si>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</si>
  <si>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</si>
  <si>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</si>
  <si>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</si>
  <si>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</si>
  <si>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</si>
  <si>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</si>
  <si>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</si>
  <si>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</si>
  <si>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</si>
  <si>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</si>
  <si>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</si>
  <si>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</si>
  <si>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</si>
  <si>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</si>
  <si>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</si>
  <si>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</si>
  <si>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</si>
  <si>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</si>
  <si>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</si>
  <si>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</si>
  <si>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</si>
  <si>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</si>
  <si>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</si>
  <si>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</si>
  <si>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</si>
  <si>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</si>
  <si>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</si>
  <si>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</si>
  <si>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</si>
  <si>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</si>
  <si>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</si>
  <si>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</si>
  <si>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</si>
  <si>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</si>
  <si>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</si>
  <si>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</si>
  <si>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</si>
  <si>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</si>
  <si>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</si>
  <si>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</si>
  <si>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</si>
  <si>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</si>
  <si>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</si>
  <si>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</si>
  <si>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</si>
  <si>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</si>
  <si>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</si>
  <si>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</si>
  <si>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</si>
  <si>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</si>
  <si>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</si>
  <si>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</si>
  <si>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</si>
  <si>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</si>
  <si>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</si>
  <si>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</si>
  <si>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</si>
  <si>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</si>
  <si>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</si>
  <si>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</si>
  <si>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</si>
  <si>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</si>
  <si>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</si>
  <si>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</si>
  <si>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</si>
  <si>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</si>
  <si>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</si>
  <si>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</si>
  <si>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</si>
  <si>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</si>
  <si>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</si>
  <si>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</si>
  <si>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</si>
  <si>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</si>
  <si>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</si>
  <si>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</si>
  <si>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</si>
  <si>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</si>
  <si>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</si>
  <si>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</si>
  <si>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</si>
  <si>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</si>
  <si>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</si>
  <si>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</si>
  <si>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</si>
  <si>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</si>
  <si>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</si>
  <si>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</si>
  <si>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</si>
  <si>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</si>
  <si>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</si>
  <si>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</si>
  <si>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</si>
  <si>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</si>
  <si>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</si>
  <si>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</si>
  <si>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</si>
  <si>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</si>
  <si>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</si>
  <si>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</si>
  <si>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</si>
  <si>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</si>
  <si>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</si>
  <si>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</si>
  <si>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</si>
  <si>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</si>
  <si>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</si>
  <si>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</si>
  <si>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</si>
  <si>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</si>
  <si>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</si>
  <si>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</si>
  <si>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</si>
  <si>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</si>
  <si>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</si>
  <si>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</si>
  <si>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</si>
  <si>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</si>
  <si>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</si>
  <si>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</si>
  <si>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</si>
  <si>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</si>
  <si>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</si>
  <si>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</si>
  <si>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</si>
  <si>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</si>
  <si>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</si>
  <si>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</si>
  <si>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</si>
  <si>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</si>
  <si>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</si>
  <si>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</si>
  <si>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</si>
  <si>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</si>
  <si>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</si>
  <si>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</si>
  <si>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</si>
  <si>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</si>
  <si>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</si>
  <si>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</si>
  <si>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</si>
  <si>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</si>
  <si>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</si>
  <si>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</si>
  <si>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</si>
  <si>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</si>
  <si>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</si>
  <si>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</si>
  <si>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</si>
  <si>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</si>
  <si>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</si>
  <si>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</si>
  <si>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</si>
  <si>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</si>
  <si>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</si>
  <si>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</si>
  <si>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</si>
  <si>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</si>
  <si>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</si>
  <si>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</si>
  <si>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</si>
  <si>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</si>
  <si>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</si>
  <si>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</si>
  <si>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</si>
  <si>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</si>
  <si>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</si>
  <si>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</si>
  <si>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</si>
  <si>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</si>
  <si>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</si>
  <si>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</si>
  <si>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</si>
  <si>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</si>
  <si>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</si>
  <si>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</si>
  <si>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</si>
  <si>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</si>
  <si>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</si>
  <si>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</si>
  <si>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</si>
  <si>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</si>
  <si>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</si>
  <si>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</si>
  <si>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</si>
  <si>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</si>
  <si>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</si>
  <si>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</si>
  <si>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</si>
  <si>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</si>
  <si>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</si>
  <si>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</si>
  <si>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</si>
  <si>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</si>
  <si>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</si>
  <si>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</si>
  <si>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</si>
  <si>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</si>
  <si>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</si>
  <si>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</si>
  <si>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</si>
  <si>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</si>
  <si>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</si>
  <si>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</si>
  <si>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</si>
  <si>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</si>
  <si>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</si>
  <si>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</si>
  <si>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</si>
  <si>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</si>
  <si>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</si>
  <si>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</si>
  <si>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</si>
  <si>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</si>
  <si>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</si>
  <si>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</si>
  <si>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</si>
  <si>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</si>
  <si>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</si>
  <si>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</si>
  <si>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</si>
  <si>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</si>
  <si>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</si>
  <si>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</si>
  <si>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</si>
  <si>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</si>
  <si>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</si>
  <si>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</si>
  <si>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</si>
  <si>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</si>
  <si>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</si>
  <si>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</si>
  <si>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</si>
  <si>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</si>
  <si>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</si>
  <si>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</si>
  <si>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</si>
  <si>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</si>
  <si>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</si>
  <si>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</si>
  <si>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</si>
  <si>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</si>
  <si>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</si>
  <si>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</si>
  <si>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</si>
  <si>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</si>
  <si>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</si>
  <si>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</si>
  <si>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</si>
  <si>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</si>
  <si>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</si>
  <si>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</si>
  <si>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</si>
  <si>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</si>
  <si>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</si>
  <si>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</si>
  <si>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</si>
  <si>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</si>
  <si>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</si>
  <si>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</si>
  <si>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</si>
  <si>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</si>
  <si>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</si>
  <si>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</si>
  <si>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</si>
  <si>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</si>
  <si>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</si>
  <si>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</si>
  <si>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</si>
  <si>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</si>
  <si>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</si>
  <si>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</si>
  <si>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</si>
  <si>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</si>
  <si>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</si>
  <si>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</si>
  <si>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</si>
  <si>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</si>
  <si>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</si>
  <si>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</si>
  <si>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</si>
  <si>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</si>
  <si>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</si>
  <si>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</si>
  <si>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</si>
  <si>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</si>
  <si>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</si>
  <si>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</si>
  <si>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</si>
  <si>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</si>
  <si>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</si>
  <si>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</si>
  <si>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</si>
  <si>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</si>
  <si>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</si>
  <si>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</si>
  <si>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</si>
  <si>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</si>
  <si>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</si>
  <si>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</si>
  <si>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</si>
  <si>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</si>
  <si>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</si>
  <si>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</si>
  <si>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</si>
  <si>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</si>
  <si>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</si>
  <si>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</si>
  <si>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</si>
  <si>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</si>
  <si>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</si>
  <si>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</si>
  <si>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</si>
  <si>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</si>
  <si>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</si>
  <si>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</si>
  <si>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</si>
  <si>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</si>
  <si>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</si>
  <si>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</si>
  <si>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</si>
  <si>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</si>
  <si>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</si>
  <si>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</si>
  <si>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</si>
  <si>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</si>
  <si>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</si>
  <si>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</si>
  <si>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</si>
  <si>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</si>
  <si>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</si>
  <si>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</si>
  <si>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</si>
  <si>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</si>
  <si>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</si>
  <si>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</si>
  <si>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</si>
  <si>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</si>
  <si>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</si>
  <si>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</si>
  <si>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</si>
  <si>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</si>
  <si>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</si>
  <si>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</si>
  <si>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</si>
  <si>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</si>
  <si>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</si>
  <si>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</si>
  <si>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</si>
  <si>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</si>
  <si>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</si>
  <si>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</si>
  <si>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</si>
  <si>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</si>
  <si>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</si>
  <si>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</si>
  <si>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</si>
  <si>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</si>
  <si>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</si>
  <si>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</si>
  <si>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</si>
  <si>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</si>
  <si>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</si>
  <si>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</si>
  <si>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</si>
  <si>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</si>
  <si>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</si>
  <si>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</si>
  <si>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</si>
  <si>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</si>
  <si>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</si>
  <si>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</si>
  <si>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</si>
  <si>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</si>
  <si>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</si>
  <si>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</si>
  <si>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</si>
  <si>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</si>
  <si>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</si>
  <si>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</si>
  <si>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</si>
  <si>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</si>
  <si>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</si>
  <si>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</si>
  <si>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</si>
  <si>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</si>
  <si>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</si>
  <si>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</si>
  <si>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</si>
  <si>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</si>
  <si>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</si>
  <si>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</si>
  <si>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</si>
  <si>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</si>
  <si>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</si>
  <si>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</si>
  <si>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</si>
  <si>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</si>
  <si>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</si>
  <si>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</si>
  <si>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</si>
  <si>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</si>
  <si>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</si>
  <si>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</si>
  <si>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</si>
  <si>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</si>
  <si>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</si>
  <si>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</si>
  <si>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</si>
  <si>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</si>
  <si>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</si>
  <si>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</si>
  <si>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</si>
  <si>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</si>
  <si>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</si>
  <si>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</si>
  <si>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</si>
  <si>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</si>
  <si>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</si>
  <si>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</si>
  <si>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</si>
  <si>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</si>
  <si>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</si>
  <si>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</si>
  <si>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</si>
  <si>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</si>
  <si>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</si>
  <si>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</si>
  <si>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</si>
  <si>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</si>
  <si>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</si>
  <si>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</si>
  <si>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</si>
  <si>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</si>
  <si>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</si>
  <si>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</si>
  <si>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</si>
  <si>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</si>
  <si>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</si>
  <si>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</si>
  <si>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</si>
  <si>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</si>
  <si>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</si>
  <si>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</si>
  <si>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</si>
  <si>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</si>
  <si>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</si>
  <si>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</si>
  <si>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</si>
  <si>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</si>
  <si>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</si>
  <si>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</si>
  <si>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</si>
  <si>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</si>
  <si>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</si>
  <si>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</si>
  <si>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</si>
  <si>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</si>
  <si>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</si>
  <si>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</si>
  <si>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</si>
  <si>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</si>
  <si>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</si>
  <si>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</si>
  <si>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</si>
  <si>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</si>
  <si>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</si>
  <si>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</si>
  <si>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</si>
  <si>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</si>
  <si>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</si>
  <si>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</si>
  <si>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</si>
  <si>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</si>
  <si>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</si>
  <si>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</si>
  <si>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</si>
  <si>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</si>
  <si>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</si>
  <si>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</si>
  <si>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</si>
  <si>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</si>
  <si>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</si>
  <si>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</si>
  <si>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</si>
  <si>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</si>
  <si>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</si>
  <si>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</si>
  <si>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</si>
  <si>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</si>
  <si>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</si>
  <si>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</si>
  <si>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</si>
  <si>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</si>
  <si>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</si>
  <si>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</si>
  <si>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</si>
  <si>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</si>
  <si>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</si>
  <si>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</si>
  <si>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</si>
  <si>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</si>
  <si>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</si>
  <si>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</si>
  <si>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</si>
  <si>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</si>
  <si>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</si>
  <si>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</si>
  <si>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</si>
  <si>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</si>
  <si>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</si>
  <si>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</si>
  <si>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</si>
  <si>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</si>
  <si>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</si>
  <si>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</si>
  <si>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</si>
  <si>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</si>
  <si>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</si>
  <si>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</si>
  <si>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</si>
  <si>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</si>
  <si>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</si>
  <si>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</si>
  <si>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</si>
  <si>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</si>
  <si>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</si>
  <si>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</si>
  <si>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</si>
  <si>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</si>
  <si>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</si>
  <si>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</si>
  <si>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</si>
  <si>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</si>
  <si>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</si>
  <si>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</si>
  <si>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</si>
  <si>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</si>
  <si>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</si>
  <si>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</si>
  <si>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</si>
  <si>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</si>
  <si>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</si>
  <si>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</si>
  <si>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</si>
  <si>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</si>
  <si>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</si>
  <si>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</si>
  <si>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</si>
  <si>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</si>
  <si>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</si>
  <si>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</si>
  <si>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</si>
  <si>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</si>
  <si>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</si>
  <si>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</si>
  <si>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</si>
  <si>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</si>
  <si>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</si>
  <si>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</si>
  <si>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</si>
  <si>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</si>
  <si>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</si>
  <si>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</si>
  <si>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</si>
  <si>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</si>
  <si>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</si>
  <si>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</si>
  <si>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</si>
  <si>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</si>
  <si>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</si>
  <si>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</si>
  <si>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</si>
  <si>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</si>
  <si>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</si>
  <si>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</si>
  <si>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</si>
  <si>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</si>
  <si>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</si>
  <si>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</si>
  <si>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</si>
  <si>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</si>
  <si>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</si>
  <si>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</si>
  <si>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</si>
  <si>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</si>
  <si>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</si>
  <si>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</si>
  <si>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</si>
  <si>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</si>
  <si>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</si>
  <si>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</si>
  <si>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</si>
  <si>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</si>
  <si>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</si>
  <si>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</si>
  <si>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</si>
  <si>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</si>
  <si>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</si>
  <si>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</si>
  <si>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</si>
  <si>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</si>
  <si>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</si>
  <si>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</si>
  <si>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</si>
  <si>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</si>
  <si>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</si>
  <si>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</si>
  <si>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</si>
  <si>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</si>
  <si>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</si>
  <si>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</si>
  <si>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</si>
  <si>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</si>
  <si>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</si>
  <si>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</si>
  <si>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</si>
  <si>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</si>
  <si>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</si>
  <si>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</si>
  <si>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</si>
  <si>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</si>
  <si>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</si>
  <si>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</si>
  <si>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</si>
  <si>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</si>
  <si>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</si>
  <si>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</si>
  <si>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</si>
  <si>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</si>
  <si>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</si>
  <si>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</si>
  <si>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</si>
  <si>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</si>
  <si>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</si>
  <si>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</si>
  <si>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</si>
  <si>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</si>
  <si>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</si>
  <si>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</si>
  <si>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</si>
  <si>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</si>
  <si>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</si>
  <si>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</si>
  <si>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</si>
  <si>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</si>
  <si>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</si>
  <si>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</si>
  <si>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</si>
  <si>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</si>
  <si>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</si>
  <si>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</si>
  <si>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</si>
  <si>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</si>
  <si>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</si>
  <si>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</si>
  <si>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</si>
  <si>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</si>
  <si>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</si>
  <si>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</si>
  <si>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</si>
  <si>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</si>
  <si>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</si>
  <si>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</si>
  <si>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</si>
  <si>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</si>
  <si>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</si>
  <si>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</si>
  <si>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</si>
  <si>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</si>
  <si>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</si>
  <si>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</si>
  <si>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</si>
  <si>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</si>
  <si>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</si>
  <si>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</si>
  <si>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</si>
  <si>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</si>
  <si>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</si>
  <si>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</si>
  <si>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</si>
  <si>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</si>
  <si>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</si>
  <si>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</si>
  <si>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</si>
  <si>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</si>
  <si>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</si>
  <si>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</si>
  <si>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</si>
  <si>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</si>
  <si>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</si>
  <si>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</si>
  <si>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</si>
  <si>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</si>
  <si>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</si>
  <si>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</si>
  <si>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</si>
  <si>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</si>
  <si>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</si>
  <si>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</si>
  <si>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</si>
  <si>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</si>
  <si>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</si>
  <si>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</si>
  <si>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</si>
  <si>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</si>
  <si>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</si>
  <si>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</si>
  <si>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</si>
  <si>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</si>
  <si>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</si>
  <si>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</si>
  <si>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</si>
  <si>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</si>
  <si>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</si>
  <si>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</si>
  <si>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</si>
  <si>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</si>
  <si>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</si>
  <si>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</si>
  <si>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</si>
  <si>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</si>
  <si>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</si>
  <si>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</si>
  <si>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</si>
  <si>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</si>
  <si>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</si>
  <si>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</si>
  <si>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</si>
  <si>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</si>
  <si>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</si>
  <si>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</si>
  <si>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</si>
  <si>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</si>
  <si>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</si>
  <si>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</si>
  <si>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</si>
  <si>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</si>
  <si>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</si>
  <si>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</si>
  <si>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</si>
  <si>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</si>
  <si>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</si>
  <si>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</si>
  <si>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</si>
  <si>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</si>
  <si>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</si>
  <si>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</si>
  <si>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</si>
  <si>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</si>
  <si>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</si>
  <si>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</si>
  <si>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</si>
  <si>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</si>
  <si>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</si>
  <si>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</si>
  <si>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</si>
  <si>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</si>
  <si>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</si>
  <si>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</si>
  <si>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</si>
  <si>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</si>
  <si>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</si>
  <si>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</si>
  <si>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</si>
  <si>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</si>
  <si>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</si>
  <si>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</si>
  <si>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</si>
  <si>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</si>
  <si>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</si>
  <si>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</si>
  <si>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</si>
  <si>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</si>
  <si>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</si>
  <si>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</si>
  <si>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</si>
  <si>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</si>
  <si>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</si>
  <si>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</si>
  <si>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</si>
  <si>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</si>
  <si>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</si>
  <si>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</si>
  <si>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</si>
  <si>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</si>
  <si>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</si>
  <si>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</si>
  <si>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</si>
  <si>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</si>
  <si>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</si>
  <si>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</si>
  <si>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</si>
  <si>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</si>
  <si>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</si>
  <si>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</si>
  <si>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</si>
  <si>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</si>
  <si>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</si>
  <si>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</si>
  <si>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</si>
  <si>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</si>
  <si>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</si>
  <si>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</si>
  <si>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</si>
  <si>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</si>
  <si>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</si>
  <si>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</si>
  <si>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</si>
  <si>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</si>
  <si>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</si>
  <si>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</si>
  <si>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</si>
  <si>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</si>
  <si>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</si>
  <si>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</si>
  <si>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</si>
  <si>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</si>
  <si>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</si>
  <si>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</si>
  <si>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</si>
  <si>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</si>
  <si>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</si>
  <si>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</si>
  <si>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</si>
  <si>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</si>
  <si>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</si>
  <si>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</si>
  <si>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</si>
  <si>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</si>
  <si>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</si>
  <si>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</si>
  <si>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</si>
  <si>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</si>
  <si>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</si>
  <si>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</si>
  <si>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</si>
  <si>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</si>
  <si>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</si>
  <si>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</si>
  <si>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</si>
  <si>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</si>
  <si>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</si>
  <si>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</si>
  <si>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</si>
  <si>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</si>
  <si>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</si>
  <si>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</si>
  <si>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</si>
  <si>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</si>
  <si>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</si>
  <si>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</si>
  <si>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</si>
  <si>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</si>
  <si>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</si>
  <si>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</si>
  <si>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</si>
  <si>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</si>
  <si>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</si>
  <si>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</si>
  <si>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</si>
  <si>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</si>
  <si>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</si>
  <si>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</si>
  <si>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</si>
  <si>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</si>
  <si>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</si>
  <si>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</si>
  <si>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</si>
  <si>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</si>
  <si>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</si>
  <si>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</si>
  <si>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</si>
  <si>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</si>
  <si>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</si>
  <si>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</si>
  <si>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</si>
  <si>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</si>
  <si>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</si>
  <si>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</si>
  <si>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</si>
  <si>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</si>
  <si>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</si>
  <si>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</si>
  <si>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</si>
  <si>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</si>
  <si>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</si>
  <si>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</si>
  <si>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</si>
  <si>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</si>
  <si>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</si>
  <si>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</si>
  <si>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</si>
  <si>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</si>
  <si>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</si>
  <si>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</si>
  <si>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</si>
  <si>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</si>
  <si>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</si>
  <si>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</si>
  <si>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</si>
  <si>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</si>
  <si>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</si>
  <si>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</si>
  <si>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</si>
  <si>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</si>
  <si>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</si>
  <si>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</si>
  <si>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</si>
  <si>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</si>
  <si>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</si>
  <si>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</si>
  <si>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</si>
  <si>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</si>
  <si>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</si>
  <si>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</si>
  <si>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</si>
  <si>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</si>
  <si>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</si>
  <si>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</si>
  <si>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</si>
  <si>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</si>
  <si>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</si>
  <si>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</si>
  <si>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</si>
  <si>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</si>
  <si>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</si>
  <si>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</si>
  <si>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</si>
  <si>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</si>
  <si>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</si>
  <si>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</si>
  <si>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</si>
  <si>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</si>
  <si>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</si>
  <si>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</si>
  <si>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</si>
  <si>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</si>
  <si>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</si>
  <si>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</si>
  <si>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</si>
  <si>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</si>
  <si>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</si>
  <si>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</si>
  <si>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</si>
  <si>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</si>
  <si>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</si>
  <si>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</si>
  <si>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</si>
  <si>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</si>
  <si>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</si>
  <si>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</si>
  <si>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</si>
  <si>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</si>
  <si>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</si>
  <si>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</si>
  <si>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</si>
  <si>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</si>
  <si>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</si>
  <si>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</si>
  <si>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</si>
  <si>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</si>
  <si>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</si>
  <si>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</si>
  <si>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</si>
  <si>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</si>
  <si>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</si>
  <si>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</si>
  <si>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</si>
  <si>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</si>
  <si>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</si>
  <si>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</si>
  <si>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</si>
  <si>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</si>
  <si>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</si>
  <si>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</si>
  <si>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</si>
  <si>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</si>
  <si>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</si>
  <si>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</si>
  <si>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</si>
  <si>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</si>
  <si>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</si>
  <si>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</si>
  <si>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</si>
  <si>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</si>
  <si>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</si>
  <si>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</si>
  <si>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</si>
  <si>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</si>
  <si>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</si>
  <si>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</si>
  <si>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</si>
  <si>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</si>
  <si>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</si>
  <si>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</si>
  <si>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</si>
  <si>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</si>
  <si>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</si>
  <si>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</si>
  <si>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</si>
  <si>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</si>
  <si>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</si>
  <si>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</si>
  <si>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</si>
  <si>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</si>
  <si>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</si>
  <si>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</si>
  <si>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</si>
  <si>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</si>
  <si>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</si>
  <si>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</si>
  <si>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</si>
  <si>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</si>
  <si>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</si>
  <si>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</si>
  <si>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</si>
  <si>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</si>
  <si>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</si>
  <si>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</si>
  <si>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</si>
  <si>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</si>
  <si>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</si>
  <si>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</si>
  <si>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</si>
  <si>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</si>
  <si>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</si>
  <si>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</si>
  <si>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</si>
  <si>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</si>
  <si>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</si>
  <si>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</si>
  <si>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</si>
  <si>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</si>
  <si>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</si>
  <si>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</si>
  <si>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</si>
  <si>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</si>
  <si>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</si>
  <si>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</si>
  <si>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</si>
  <si>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</si>
  <si>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</si>
  <si>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</si>
  <si>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</si>
  <si>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</si>
  <si>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</si>
  <si>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</si>
  <si>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</si>
  <si>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</si>
  <si>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</si>
  <si>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</si>
  <si>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</si>
  <si>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</si>
  <si>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</si>
  <si>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</si>
  <si>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</si>
  <si>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</si>
  <si>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</si>
  <si>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</si>
  <si>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</si>
  <si>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</si>
  <si>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</si>
  <si>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</si>
  <si>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</si>
  <si>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</si>
  <si>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</si>
  <si>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</si>
  <si>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</si>
  <si>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</si>
  <si>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</si>
  <si>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</si>
  <si>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</si>
  <si>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</si>
  <si>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</si>
  <si>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</si>
  <si>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</si>
  <si>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</si>
  <si>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</si>
  <si>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</si>
  <si>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</si>
  <si>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</si>
  <si>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</si>
  <si>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</si>
  <si>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</si>
  <si>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</si>
  <si>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</si>
  <si>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</si>
  <si>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</si>
  <si>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</si>
  <si>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</si>
  <si>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</si>
  <si>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</si>
  <si>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</si>
  <si>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</si>
  <si>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</si>
  <si>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</si>
  <si>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</si>
  <si>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</si>
  <si>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</si>
  <si>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</si>
  <si>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</si>
  <si>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</si>
  <si>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</si>
  <si>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</si>
  <si>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</si>
  <si>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</si>
  <si>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</si>
  <si>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</si>
  <si>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</si>
  <si>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</si>
  <si>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</si>
  <si>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</si>
  <si>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</si>
  <si>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</si>
  <si>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</si>
  <si>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</si>
  <si>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</si>
  <si>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</si>
  <si>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</si>
  <si>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</si>
  <si>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</si>
  <si>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</si>
  <si>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</si>
  <si>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</si>
  <si>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</si>
  <si>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</si>
  <si>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</si>
  <si>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</si>
  <si>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</si>
  <si>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</si>
  <si>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</si>
  <si>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</si>
  <si>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</si>
  <si>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</si>
  <si>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</si>
  <si>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</si>
  <si>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</si>
  <si>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</si>
  <si>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</si>
  <si>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</si>
  <si>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</si>
  <si>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</si>
  <si>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</si>
  <si>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</si>
  <si>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</si>
  <si>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</si>
  <si>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</si>
  <si>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</si>
  <si>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</si>
  <si>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</si>
  <si>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</si>
  <si>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</si>
  <si>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</si>
  <si>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</si>
  <si>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</si>
  <si>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</si>
  <si>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</si>
  <si>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</si>
  <si>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</si>
  <si>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</si>
  <si>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</si>
  <si>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</si>
  <si>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</si>
  <si>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</si>
  <si>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</si>
  <si>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</si>
  <si>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</si>
  <si>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</si>
  <si>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</si>
  <si>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</si>
  <si>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</si>
  <si>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</si>
  <si>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</si>
  <si>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</si>
  <si>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</si>
  <si>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</si>
  <si>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</si>
  <si>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</si>
  <si>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</si>
  <si>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</si>
  <si>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</si>
  <si>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</si>
  <si>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</si>
  <si>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</si>
  <si>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</si>
  <si>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</si>
  <si>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</si>
  <si>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</si>
  <si>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</si>
  <si>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</si>
  <si>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</si>
  <si>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</si>
  <si>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</si>
  <si>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</si>
  <si>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</si>
  <si>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</si>
  <si>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</si>
  <si>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</si>
  <si>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</si>
  <si>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</si>
  <si>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</si>
  <si>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</si>
  <si>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</si>
  <si>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</si>
  <si>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</si>
  <si>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</si>
  <si>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</si>
  <si>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</si>
  <si>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</si>
  <si>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</si>
  <si>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</si>
  <si>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</si>
  <si>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</si>
  <si>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</si>
  <si>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</si>
  <si>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</si>
  <si>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</si>
  <si>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</si>
  <si>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</si>
  <si>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</si>
  <si>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</si>
  <si>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</si>
  <si>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</si>
  <si>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</si>
  <si>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</si>
  <si>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</si>
  <si>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</si>
  <si>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</si>
  <si>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</si>
  <si>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</si>
  <si>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</si>
  <si>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</si>
  <si>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</si>
  <si>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</si>
  <si>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</si>
  <si>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</si>
  <si>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</si>
  <si>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</si>
  <si>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</si>
  <si>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</si>
  <si>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</si>
  <si>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</si>
  <si>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</si>
  <si>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</si>
  <si>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</si>
  <si>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</si>
  <si>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</si>
  <si>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</si>
  <si>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</si>
  <si>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</si>
  <si>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</si>
  <si>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</si>
  <si>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</si>
  <si>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</si>
  <si>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</si>
  <si>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</si>
  <si>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</si>
  <si>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</si>
  <si>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</si>
  <si>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</si>
  <si>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</si>
  <si>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</si>
  <si>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</si>
  <si>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</si>
  <si>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</si>
  <si>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</si>
  <si>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</si>
  <si>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</si>
  <si>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</si>
  <si>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</si>
  <si>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</si>
  <si>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</si>
  <si>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</si>
  <si>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</si>
  <si>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</si>
  <si>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</si>
  <si>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</si>
  <si>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</si>
  <si>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</si>
  <si>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</si>
  <si>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</si>
  <si>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</si>
  <si>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</si>
  <si>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</si>
  <si>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</si>
  <si>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</si>
  <si>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</si>
  <si>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</si>
  <si>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</si>
  <si>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</si>
  <si>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</si>
  <si>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</si>
  <si>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</si>
  <si>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</si>
  <si>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</si>
  <si>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</si>
  <si>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</si>
  <si>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</si>
  <si>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</si>
  <si>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</si>
  <si>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</si>
  <si>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</si>
  <si>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</si>
  <si>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</si>
  <si>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</si>
  <si>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</si>
  <si>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</si>
  <si>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</si>
  <si>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</si>
  <si>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</si>
  <si>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</si>
  <si>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</si>
  <si>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</si>
  <si>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</si>
  <si>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</si>
  <si>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</si>
  <si>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</si>
  <si>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</si>
  <si>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</si>
  <si>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</si>
  <si>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</si>
  <si>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</si>
  <si>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</si>
  <si>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</si>
  <si>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</si>
  <si>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</si>
  <si>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</si>
  <si>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</si>
  <si>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</si>
  <si>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</si>
  <si>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</si>
  <si>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</si>
  <si>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</si>
  <si>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</si>
  <si>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</si>
  <si>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</si>
  <si>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</si>
  <si>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</si>
  <si>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</si>
  <si>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</si>
  <si>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</si>
  <si>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</si>
  <si>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</si>
  <si>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</si>
  <si>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</si>
  <si>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</si>
  <si>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</si>
  <si>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</si>
  <si>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</si>
  <si>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</si>
  <si>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</si>
  <si>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</si>
  <si>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</si>
  <si>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</si>
  <si>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</si>
  <si>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</si>
  <si>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</si>
  <si>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</si>
  <si>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</si>
  <si>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</si>
  <si>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</si>
  <si>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</si>
  <si>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</si>
  <si>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</si>
  <si>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</si>
  <si>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</si>
  <si>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</si>
  <si>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</si>
  <si>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</si>
  <si>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</si>
  <si>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</si>
  <si>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</si>
  <si>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</si>
  <si>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</si>
  <si>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</si>
  <si>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</si>
  <si>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</si>
  <si>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</si>
  <si>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</si>
  <si>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</si>
  <si>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</si>
  <si>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</si>
  <si>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</si>
  <si>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</si>
  <si>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</si>
  <si>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</si>
  <si>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</si>
  <si>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</si>
  <si>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</si>
  <si>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</si>
  <si>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</si>
  <si>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</si>
  <si>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</si>
  <si>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</si>
  <si>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</si>
  <si>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</si>
  <si>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</si>
  <si>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</si>
  <si>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</si>
  <si>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</si>
  <si>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</si>
  <si>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</si>
  <si>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</si>
  <si>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</si>
  <si>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</si>
  <si>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</si>
  <si>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</si>
  <si>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</si>
  <si>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</si>
  <si>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</si>
  <si>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</si>
  <si>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</si>
  <si>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</si>
  <si>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</si>
  <si>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</si>
  <si>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</si>
  <si>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</si>
  <si>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</si>
  <si>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</si>
  <si>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</si>
  <si>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</si>
  <si>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</si>
  <si>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</si>
  <si>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</si>
  <si>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</si>
  <si>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</si>
  <si>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</si>
  <si>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</si>
  <si>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</si>
  <si>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</si>
  <si>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</si>
  <si>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</si>
  <si>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</si>
  <si>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</si>
  <si>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</si>
  <si>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</si>
  <si>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</si>
  <si>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</si>
  <si>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</si>
  <si>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</si>
  <si>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</si>
  <si>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</si>
  <si>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</si>
  <si>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</si>
  <si>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</si>
  <si>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</si>
  <si>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</si>
  <si>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</si>
  <si>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</si>
  <si>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</si>
  <si>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</si>
  <si>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</si>
  <si>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</si>
  <si>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</si>
  <si>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</si>
  <si>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</si>
  <si>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</si>
  <si>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</si>
  <si>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</si>
  <si>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</si>
  <si>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</si>
  <si>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</si>
  <si>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</si>
  <si>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</si>
  <si>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</si>
  <si>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</si>
  <si>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</si>
  <si>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</si>
  <si>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</si>
  <si>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</si>
  <si>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</si>
  <si>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</si>
  <si>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</si>
  <si>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</si>
  <si>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</si>
  <si>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</si>
  <si>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</si>
  <si>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</si>
  <si>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</si>
  <si>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</si>
  <si>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</si>
  <si>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</si>
  <si>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</si>
  <si>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</si>
  <si>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</si>
  <si>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</si>
  <si>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</si>
  <si>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</si>
  <si>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</si>
  <si>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</si>
  <si>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</si>
  <si>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</si>
  <si>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</si>
  <si>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</si>
  <si>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</si>
  <si>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</si>
  <si>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</si>
  <si>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</si>
  <si>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</si>
  <si>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</si>
  <si>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</si>
  <si>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</si>
  <si>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</si>
  <si>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</si>
  <si>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</si>
  <si>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</si>
  <si>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</si>
  <si>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</si>
  <si>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</si>
  <si>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</si>
  <si>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</si>
  <si>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</si>
  <si>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</si>
  <si>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</si>
  <si>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</si>
  <si>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</si>
  <si>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</si>
  <si>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</si>
  <si>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</si>
  <si>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</si>
  <si>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</si>
  <si>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</si>
  <si>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</si>
  <si>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</si>
  <si>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</si>
  <si>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</si>
  <si>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</si>
  <si>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</si>
  <si>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</si>
  <si>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</si>
  <si>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</si>
  <si>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</si>
  <si>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</si>
  <si>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</si>
  <si>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</si>
  <si>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</si>
  <si>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</si>
  <si>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</si>
  <si>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</si>
  <si>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</si>
  <si>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</si>
  <si>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</si>
  <si>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</si>
  <si>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</si>
  <si>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</si>
  <si>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</si>
  <si>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</si>
  <si>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</si>
  <si>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</si>
  <si>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</si>
  <si>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</si>
  <si>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</si>
  <si>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</si>
  <si>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</si>
  <si>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</si>
  <si>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</si>
  <si>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</si>
  <si>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</si>
  <si>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</si>
  <si>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</si>
  <si>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</si>
  <si>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</si>
  <si>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</si>
  <si>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</si>
  <si>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</si>
  <si>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</si>
  <si>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</si>
  <si>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</si>
  <si>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</si>
  <si>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</si>
  <si>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</si>
  <si>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</si>
  <si>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</si>
  <si>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</si>
  <si>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</si>
  <si>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</si>
  <si>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</si>
  <si>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</si>
  <si>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</si>
  <si>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</si>
  <si>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</si>
  <si>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</si>
  <si>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</si>
  <si>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</si>
  <si>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</si>
  <si>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</si>
  <si>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</si>
  <si>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</si>
  <si>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</si>
  <si>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</si>
  <si>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</si>
  <si>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</si>
  <si>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</si>
  <si>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</si>
  <si>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</si>
  <si>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</si>
  <si>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</si>
  <si>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</si>
  <si>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</si>
  <si>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</si>
  <si>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</si>
  <si>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</si>
  <si>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</si>
  <si>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</si>
  <si>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</si>
  <si>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</si>
  <si>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</si>
  <si>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</si>
  <si>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</si>
  <si>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</si>
  <si>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</si>
  <si>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</si>
  <si>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</si>
  <si>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</si>
  <si>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</si>
  <si>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</si>
  <si>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</si>
  <si>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</si>
  <si>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</si>
  <si>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</si>
  <si>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</si>
  <si>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</si>
  <si>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</si>
  <si>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</si>
  <si>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</si>
  <si>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</si>
  <si>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</si>
  <si>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</si>
  <si>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</si>
  <si>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</si>
  <si>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</si>
  <si>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</si>
  <si>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</si>
  <si>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</si>
  <si>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</si>
  <si>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</si>
  <si>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</si>
  <si>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</si>
  <si>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</si>
  <si>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</si>
  <si>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</si>
  <si>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</si>
  <si>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</si>
  <si>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</si>
  <si>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</si>
  <si>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</si>
  <si>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</si>
  <si>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</si>
  <si>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</si>
  <si>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</si>
  <si>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</si>
  <si>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</si>
  <si>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</si>
  <si>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</si>
  <si>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</si>
  <si>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</si>
  <si>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</si>
  <si>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</si>
  <si>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</si>
  <si>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</si>
  <si>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</si>
  <si>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</si>
  <si>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</si>
  <si>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</si>
  <si>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</si>
  <si>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</si>
  <si>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</si>
  <si>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</si>
  <si>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</si>
  <si>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</si>
  <si>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</si>
  <si>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</si>
  <si>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</si>
  <si>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</si>
  <si>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</si>
  <si>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</si>
  <si>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</si>
  <si>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</si>
  <si>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</si>
  <si>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</si>
  <si>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</si>
  <si>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</si>
  <si>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</si>
  <si>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</si>
  <si>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</si>
  <si>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</si>
  <si>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</si>
  <si>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</si>
  <si>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</si>
  <si>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</si>
  <si>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</si>
  <si>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</si>
  <si>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</si>
  <si>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</si>
  <si>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</si>
  <si>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</si>
  <si>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</si>
  <si>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</si>
  <si>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</si>
  <si>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</si>
  <si>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</si>
  <si>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</si>
  <si>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</si>
  <si>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</si>
  <si>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</si>
  <si>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</si>
  <si>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</si>
  <si>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</si>
  <si>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</si>
  <si>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</si>
  <si>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</si>
  <si>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</si>
  <si>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</si>
  <si>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</si>
  <si>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</si>
  <si>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</si>
  <si>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</si>
  <si>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</si>
  <si>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</si>
  <si>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</si>
  <si>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</si>
  <si>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</si>
  <si>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</si>
  <si>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</si>
  <si>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</si>
  <si>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</si>
  <si>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</si>
  <si>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</si>
  <si>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</si>
  <si>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</si>
  <si>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</si>
  <si>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</si>
  <si>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</si>
  <si>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</si>
  <si>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</si>
  <si>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</si>
  <si>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</si>
  <si>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</si>
  <si>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</si>
  <si>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</si>
  <si>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</si>
  <si>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</si>
  <si>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</si>
  <si>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</si>
  <si>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</si>
  <si>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</si>
  <si>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</si>
  <si>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</si>
  <si>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</si>
  <si>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</si>
  <si>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</si>
  <si>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</si>
  <si>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</si>
  <si>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</si>
  <si>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</si>
  <si>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</si>
  <si>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</si>
  <si>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</si>
  <si>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</si>
  <si>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</si>
  <si>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</si>
  <si>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</si>
  <si>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</si>
  <si>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</si>
  <si>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</si>
  <si>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</si>
  <si>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</si>
  <si>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</si>
  <si>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</si>
  <si>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</si>
  <si>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</si>
  <si>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</si>
  <si>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</si>
  <si>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</si>
  <si>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</si>
  <si>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</si>
  <si>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</si>
  <si>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</si>
  <si>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</si>
  <si>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</si>
  <si>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</si>
  <si>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</si>
  <si>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</si>
  <si>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</si>
  <si>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</si>
  <si>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</si>
  <si>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</si>
  <si>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</si>
  <si>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</si>
  <si>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</si>
  <si>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</si>
  <si>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</si>
  <si>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</si>
  <si>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</si>
  <si>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</si>
  <si>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</si>
  <si>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</si>
  <si>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</si>
  <si>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</si>
  <si>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</si>
  <si>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</si>
  <si>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</si>
  <si>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</si>
  <si>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</si>
  <si>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</si>
  <si>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</si>
  <si>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</si>
  <si>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</si>
  <si>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</si>
  <si>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</si>
  <si>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</si>
  <si>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</si>
  <si>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</si>
  <si>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</si>
  <si>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</si>
  <si>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</si>
  <si>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</si>
  <si>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</si>
  <si>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</si>
  <si>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</si>
  <si>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</si>
  <si>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</si>
  <si>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</si>
  <si>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</si>
  <si>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</si>
  <si>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</si>
  <si>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</si>
  <si>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</si>
  <si>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</si>
  <si>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</si>
  <si>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</si>
  <si>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</si>
  <si>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</si>
  <si>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</si>
  <si>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</si>
  <si>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</si>
  <si>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</si>
  <si>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</si>
  <si>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</si>
  <si>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</si>
  <si>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</si>
  <si>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</si>
  <si>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</si>
  <si>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</si>
  <si>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</si>
  <si>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</si>
  <si>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</si>
  <si>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</si>
  <si>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</si>
  <si>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</si>
  <si>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</si>
  <si>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</si>
  <si>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</si>
  <si>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</si>
  <si>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</si>
  <si>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</si>
  <si>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</si>
  <si>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</si>
  <si>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</si>
  <si>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</si>
  <si>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</si>
  <si>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</si>
  <si>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</si>
  <si>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</si>
  <si>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</si>
  <si>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</si>
  <si>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</si>
  <si>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</si>
  <si>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</si>
  <si>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</si>
  <si>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</si>
  <si>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</si>
  <si>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</si>
  <si>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</si>
  <si>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</si>
  <si>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</si>
  <si>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</si>
  <si>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</si>
  <si>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</si>
  <si>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</si>
  <si>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</si>
  <si>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</si>
  <si>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</si>
  <si>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</si>
  <si>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</si>
  <si>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</si>
  <si>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</si>
  <si>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</si>
  <si>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</si>
  <si>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</si>
  <si>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</si>
  <si>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</si>
  <si>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</si>
  <si>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</si>
  <si>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</si>
  <si>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</si>
  <si>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</si>
  <si>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</si>
  <si>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</si>
  <si>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</si>
  <si>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</si>
  <si>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</si>
  <si>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</si>
  <si>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</si>
  <si>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</si>
  <si>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</si>
  <si>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</si>
  <si>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</si>
  <si>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</si>
  <si>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</si>
  <si>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</si>
  <si>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</si>
  <si>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</si>
  <si>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</si>
  <si>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</si>
  <si>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</si>
  <si>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</si>
  <si>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</si>
  <si>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</si>
  <si>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</si>
  <si>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</si>
  <si>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</si>
  <si>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</si>
  <si>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</si>
  <si>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</si>
  <si>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</si>
  <si>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</si>
  <si>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</si>
  <si>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</si>
  <si>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</si>
  <si>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</si>
  <si>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</si>
  <si>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</si>
  <si>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</si>
  <si>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</si>
  <si>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</si>
  <si>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</si>
  <si>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</si>
  <si>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</si>
  <si>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</si>
  <si>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</si>
  <si>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</si>
  <si>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</si>
  <si>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</si>
  <si>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</si>
  <si>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</si>
  <si>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</si>
  <si>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</si>
  <si>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</si>
  <si>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</si>
  <si>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</si>
  <si>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</si>
  <si>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</si>
  <si>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</si>
  <si>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</si>
  <si>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</si>
  <si>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</si>
  <si>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</si>
  <si>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</si>
  <si>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</si>
  <si>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</si>
  <si>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</si>
  <si>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</si>
  <si>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</si>
  <si>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</si>
  <si>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</si>
  <si>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</si>
  <si>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</si>
  <si>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</si>
  <si>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</si>
  <si>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</si>
  <si>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</si>
  <si>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</si>
  <si>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</si>
  <si>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</si>
  <si>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</si>
  <si>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</si>
  <si>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</si>
  <si>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</si>
  <si>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</si>
  <si>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</si>
  <si>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</si>
  <si>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</si>
  <si>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</si>
  <si>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</si>
  <si>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</si>
  <si>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</si>
  <si>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</si>
  <si>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</si>
  <si>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</si>
  <si>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</si>
  <si>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</si>
  <si>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</si>
  <si>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</si>
  <si>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</si>
  <si>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</si>
  <si>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</si>
  <si>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</si>
  <si>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</si>
  <si>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</si>
  <si>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</si>
  <si>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</si>
  <si>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</si>
  <si>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</si>
  <si>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</si>
  <si>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</si>
  <si>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</si>
  <si>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</si>
  <si>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</si>
  <si>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</si>
  <si>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</si>
  <si>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</si>
  <si>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</si>
  <si>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</si>
  <si>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</si>
  <si>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</si>
  <si>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</si>
  <si>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</si>
  <si>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</si>
  <si>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</si>
  <si>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</si>
  <si>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</si>
  <si>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</si>
  <si>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</si>
  <si>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</si>
  <si>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</si>
  <si>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</si>
  <si>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</si>
  <si>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</si>
  <si>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</si>
  <si>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</si>
  <si>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</si>
  <si>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</si>
  <si>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</si>
  <si>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</si>
  <si>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</si>
  <si>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</si>
  <si>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</si>
  <si>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</si>
  <si>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</si>
  <si>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</si>
  <si>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</si>
  <si>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</si>
  <si>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</si>
  <si>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</si>
  <si>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</si>
  <si>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</si>
  <si>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</si>
  <si>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</si>
  <si>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</si>
  <si>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</si>
  <si>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</si>
  <si>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</si>
  <si>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</si>
  <si>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</si>
  <si>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</si>
  <si>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</si>
  <si>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</si>
  <si>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</si>
  <si>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</si>
  <si>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</si>
  <si>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</si>
  <si>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</si>
  <si>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</si>
  <si>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</si>
  <si>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</si>
  <si>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</si>
  <si>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</si>
  <si>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</si>
  <si>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</si>
  <si>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</si>
  <si>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</si>
  <si>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</si>
  <si>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</si>
  <si>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</si>
  <si>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</si>
  <si>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</si>
  <si>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</si>
  <si>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</si>
  <si>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</si>
  <si>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</si>
  <si>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</si>
  <si>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</si>
  <si>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</si>
  <si>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</si>
  <si>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</si>
  <si>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</si>
  <si>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</si>
  <si>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</si>
  <si>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</si>
  <si>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</si>
  <si>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</si>
  <si>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</si>
  <si>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</si>
  <si>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</si>
  <si>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</si>
  <si>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</si>
  <si>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</si>
  <si>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</si>
  <si>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</si>
  <si>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</si>
  <si>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</si>
  <si>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</si>
  <si>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</si>
  <si>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</si>
  <si>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</si>
  <si>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</si>
  <si>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</si>
  <si>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</si>
  <si>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</si>
  <si>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</si>
  <si>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</si>
  <si>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</si>
  <si>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</si>
  <si>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</si>
  <si>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</si>
  <si>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</si>
  <si>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</si>
  <si>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</si>
  <si>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</si>
  <si>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</si>
  <si>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</si>
  <si>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</si>
  <si>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</si>
  <si>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</si>
  <si>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</si>
  <si>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</si>
  <si>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</si>
  <si>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</si>
  <si>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</si>
  <si>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</si>
  <si>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</si>
  <si>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</si>
  <si>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</si>
  <si>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</si>
  <si>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</si>
  <si>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</si>
  <si>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</si>
  <si>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</si>
  <si>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</si>
  <si>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</si>
  <si>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</si>
  <si>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</si>
  <si>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</si>
  <si>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</si>
  <si>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</si>
  <si>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</si>
  <si>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</si>
  <si>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</si>
  <si>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</si>
  <si>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</si>
  <si>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</si>
  <si>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</si>
  <si>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</si>
  <si>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</si>
  <si>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</si>
  <si>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</si>
  <si>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</si>
  <si>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</si>
  <si>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</si>
  <si>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</si>
  <si>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</si>
  <si>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</si>
  <si>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</si>
  <si>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</si>
  <si>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</si>
  <si>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</si>
  <si>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</si>
  <si>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</si>
  <si>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</si>
  <si>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</si>
  <si>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</si>
  <si>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</si>
  <si>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</si>
  <si>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</si>
  <si>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</si>
  <si>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</si>
  <si>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</si>
  <si>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</si>
  <si>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</si>
  <si>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</si>
  <si>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</si>
  <si>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</si>
  <si>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</si>
  <si>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</si>
  <si>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</si>
  <si>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</si>
  <si>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</si>
  <si>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</si>
  <si>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</si>
  <si>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</si>
  <si>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</si>
  <si>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</si>
  <si>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</si>
  <si>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</si>
  <si>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</si>
  <si>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</si>
  <si>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</si>
  <si>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</si>
  <si>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</si>
  <si>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</si>
  <si>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</si>
  <si>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</si>
  <si>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</si>
  <si>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</si>
  <si>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</si>
  <si>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</si>
  <si>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</si>
  <si>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</si>
  <si>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</si>
  <si>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</si>
  <si>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</si>
  <si>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</si>
  <si>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</si>
  <si>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</si>
  <si>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</si>
  <si>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</si>
  <si>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</si>
  <si>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</si>
  <si>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</si>
  <si>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</si>
  <si>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</si>
  <si>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</si>
  <si>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</si>
  <si>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</si>
  <si>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</si>
  <si>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</si>
  <si>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</si>
  <si>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</si>
  <si>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</si>
  <si>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</si>
  <si>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</si>
  <si>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</si>
  <si>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</si>
  <si>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</si>
  <si>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</si>
  <si>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</si>
  <si>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</si>
  <si>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</si>
  <si>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</si>
  <si>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</si>
  <si>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</si>
  <si>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</si>
  <si>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</si>
  <si>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</si>
  <si>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</si>
  <si>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</si>
  <si>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</si>
  <si>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</si>
  <si>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</si>
  <si>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</si>
  <si>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</si>
  <si>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</si>
  <si>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</si>
  <si>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</si>
  <si>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</si>
  <si>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</si>
  <si>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</si>
  <si>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</si>
  <si>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</si>
  <si>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</si>
  <si>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</si>
  <si>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</si>
  <si>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</si>
  <si>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</si>
  <si>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</si>
  <si>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</si>
  <si>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</si>
  <si>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</si>
  <si>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</si>
  <si>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</si>
  <si>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</si>
  <si>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</si>
  <si>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</si>
  <si>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</si>
  <si>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</si>
  <si>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</si>
  <si>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</si>
  <si>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</si>
  <si>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</si>
  <si>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</si>
  <si>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</si>
  <si>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</si>
  <si>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</si>
  <si>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</si>
  <si>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</si>
  <si>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</si>
  <si>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</si>
  <si>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</si>
  <si>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</si>
  <si>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</si>
  <si>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</si>
  <si>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</si>
  <si>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</si>
  <si>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</si>
  <si>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</si>
  <si>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</si>
  <si>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</si>
  <si>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</si>
  <si>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</si>
  <si>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</si>
  <si>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</si>
  <si>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</si>
  <si>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</si>
  <si>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</si>
  <si>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</si>
  <si>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</si>
  <si>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</si>
  <si>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</si>
  <si>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</si>
  <si>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</si>
  <si>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</si>
  <si>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</si>
  <si>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</si>
  <si>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</si>
  <si>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</si>
  <si>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</si>
  <si>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</si>
  <si>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</si>
  <si>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</si>
  <si>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</si>
  <si>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</si>
  <si>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</si>
  <si>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</si>
  <si>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</si>
  <si>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</si>
  <si>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</si>
  <si>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</si>
  <si>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</si>
  <si>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</si>
  <si>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</si>
  <si>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</si>
  <si>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</si>
  <si>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</si>
  <si>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</si>
  <si>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</si>
  <si>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</si>
  <si>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</si>
  <si>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</si>
  <si>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</si>
  <si>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</si>
  <si>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</si>
  <si>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</si>
  <si>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</si>
  <si>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</si>
  <si>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</si>
  <si>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</si>
  <si>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</si>
  <si>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</si>
  <si>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</si>
  <si>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</si>
  <si>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</si>
  <si>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</si>
  <si>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</si>
  <si>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</si>
  <si>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</si>
  <si>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</si>
  <si>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</si>
  <si>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</si>
  <si>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</si>
  <si>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</si>
  <si>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</si>
  <si>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</si>
  <si>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</si>
  <si>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</si>
  <si>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</si>
  <si>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</si>
  <si>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</si>
  <si>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</si>
  <si>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</si>
  <si>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</si>
  <si>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</si>
  <si>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</si>
  <si>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</si>
  <si>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</si>
  <si>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</si>
  <si>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</si>
  <si>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</si>
  <si>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</si>
  <si>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</si>
  <si>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</si>
  <si>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</si>
  <si>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</si>
  <si>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</si>
  <si>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</si>
  <si>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</si>
  <si>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</si>
  <si>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</si>
  <si>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</si>
  <si>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</si>
  <si>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</si>
  <si>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</si>
  <si>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</si>
  <si>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</si>
  <si>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</si>
  <si>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</si>
  <si>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</si>
  <si>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</si>
  <si>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</si>
  <si>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</si>
  <si>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</si>
  <si>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</si>
  <si>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</si>
  <si>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</si>
  <si>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</si>
  <si>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</si>
  <si>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</si>
  <si>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</si>
  <si>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</si>
  <si>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</si>
  <si>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</si>
  <si>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</si>
  <si>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</si>
  <si>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</si>
  <si>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</si>
  <si>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</si>
  <si>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</si>
  <si>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</si>
  <si>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</si>
  <si>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</si>
  <si>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</si>
  <si>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</si>
  <si>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</si>
  <si>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</si>
  <si>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</si>
  <si>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</si>
  <si>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</si>
  <si>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</si>
  <si>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</si>
  <si>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</si>
  <si>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</si>
  <si>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</si>
  <si>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</si>
  <si>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</si>
  <si>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</si>
  <si>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</si>
  <si>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</si>
  <si>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</si>
  <si>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</si>
  <si>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</si>
  <si>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</si>
  <si>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</si>
  <si>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</si>
  <si>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</si>
  <si>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</si>
  <si>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</si>
  <si>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</si>
  <si>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</si>
  <si>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</si>
  <si>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</si>
  <si>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</si>
  <si>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</si>
  <si>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</si>
  <si>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</si>
  <si>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</si>
  <si>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</si>
  <si>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</si>
  <si>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</si>
  <si>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</si>
  <si>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</si>
  <si>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</si>
  <si>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</si>
  <si>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</si>
  <si>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</si>
  <si>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</si>
  <si>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</si>
  <si>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</si>
  <si>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</si>
  <si>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</si>
  <si>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</si>
  <si>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</si>
  <si>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</si>
  <si>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</si>
  <si>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</si>
  <si>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</si>
  <si>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</si>
  <si>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</si>
  <si>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</si>
  <si>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</si>
  <si>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</si>
  <si>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</si>
  <si>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</si>
  <si>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</si>
  <si>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</si>
  <si>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</si>
  <si>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</si>
  <si>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</si>
  <si>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</si>
  <si>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</si>
  <si>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</si>
  <si>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</si>
  <si>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</si>
  <si>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</si>
  <si>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</si>
  <si>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</si>
  <si>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</si>
  <si>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</si>
  <si>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</si>
  <si>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</si>
  <si>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</si>
  <si>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</si>
  <si>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</si>
  <si>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</si>
  <si>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</si>
  <si>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</si>
  <si>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</si>
  <si>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</si>
  <si>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</si>
  <si>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</si>
  <si>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</si>
  <si>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</si>
  <si>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</si>
  <si>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</si>
  <si>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</si>
  <si>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</si>
  <si>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</si>
  <si>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</si>
  <si>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</si>
  <si>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</si>
  <si>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</si>
  <si>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</si>
  <si>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</si>
  <si>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</si>
  <si>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</si>
  <si>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</si>
  <si>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</si>
  <si>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</si>
  <si>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</si>
  <si>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</si>
  <si>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</si>
  <si>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</si>
  <si>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</si>
  <si>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</si>
  <si>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</si>
  <si>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</si>
  <si>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</si>
  <si>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</si>
  <si>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</si>
  <si>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</si>
  <si>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</si>
  <si>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</si>
  <si>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</si>
  <si>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</si>
  <si>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</si>
  <si>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</si>
  <si>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</si>
  <si>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</si>
  <si>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</si>
  <si>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</si>
  <si>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</si>
  <si>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</si>
  <si>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</si>
  <si>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</si>
  <si>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</si>
  <si>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</si>
  <si>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</si>
  <si>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</si>
  <si>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</si>
  <si>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</si>
  <si>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</si>
  <si>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</si>
  <si>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</si>
  <si>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</si>
  <si>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</si>
  <si>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</si>
  <si>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</si>
  <si>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</si>
  <si>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</si>
  <si>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</si>
  <si>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</si>
  <si>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</si>
  <si>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</si>
  <si>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</si>
  <si>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</si>
  <si>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</si>
  <si>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</si>
  <si>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</si>
  <si>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</si>
  <si>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</si>
  <si>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</si>
  <si>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</si>
  <si>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</si>
  <si>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</si>
  <si>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</si>
  <si>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</si>
  <si>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</si>
  <si>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</si>
  <si>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</si>
  <si>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</si>
  <si>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</si>
  <si>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</si>
  <si>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</si>
  <si>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</si>
  <si>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</si>
  <si>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</si>
  <si>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</si>
  <si>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</si>
  <si>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</si>
  <si>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</si>
  <si>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</si>
  <si>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</si>
  <si>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</si>
  <si>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</si>
  <si>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</si>
  <si>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</si>
  <si>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</si>
  <si>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</si>
  <si>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</si>
  <si>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</si>
  <si>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</si>
  <si>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</si>
  <si>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</si>
  <si>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</si>
  <si>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</si>
  <si>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</si>
  <si>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</si>
  <si>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</si>
  <si>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</si>
  <si>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</si>
  <si>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</si>
  <si>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</si>
  <si>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</si>
  <si>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</si>
  <si>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</si>
  <si>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</si>
  <si>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</si>
  <si>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</si>
  <si>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</si>
  <si>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</si>
  <si>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</si>
  <si>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</si>
  <si>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</si>
  <si>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</si>
  <si>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</si>
  <si>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</si>
  <si>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</si>
  <si>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</si>
  <si>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</si>
  <si>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</si>
  <si>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</si>
  <si>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</si>
  <si>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</si>
  <si>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</si>
  <si>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</si>
  <si>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</si>
  <si>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</si>
  <si>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</si>
  <si>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</si>
  <si>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</si>
  <si>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</si>
  <si>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</si>
  <si>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</si>
  <si>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</si>
  <si>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</si>
  <si>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</si>
  <si>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</si>
  <si>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</si>
  <si>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</si>
  <si>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</si>
  <si>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</si>
  <si>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</si>
  <si>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</si>
  <si>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</si>
  <si>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</si>
  <si>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</si>
  <si>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</si>
  <si>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</si>
  <si>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</si>
  <si>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</si>
  <si>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</si>
  <si>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</si>
  <si>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</si>
  <si>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</si>
  <si>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</si>
  <si>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</si>
  <si>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</si>
  <si>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</si>
  <si>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</si>
  <si>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</si>
  <si>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</si>
  <si>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</si>
  <si>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</si>
  <si>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</si>
  <si>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</si>
  <si>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</si>
  <si>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</si>
  <si>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</si>
  <si>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</si>
  <si>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</si>
  <si>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</si>
  <si>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</si>
  <si>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</si>
  <si>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</si>
  <si>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</si>
  <si>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</si>
  <si>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</si>
  <si>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</si>
  <si>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</si>
  <si>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</si>
  <si>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</si>
  <si>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</si>
  <si>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</si>
  <si>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</si>
  <si>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</si>
  <si>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</si>
  <si>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</si>
  <si>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</si>
  <si>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</si>
  <si>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</si>
  <si>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</si>
  <si>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</si>
  <si>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</si>
  <si>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</si>
  <si>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</si>
  <si>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</si>
  <si>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</si>
  <si>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</si>
  <si>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</si>
  <si>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</si>
  <si>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</si>
  <si>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</si>
  <si>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</si>
  <si>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</si>
  <si>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</si>
  <si>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</si>
  <si>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</si>
  <si>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</si>
  <si>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</si>
  <si>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</si>
  <si>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</si>
  <si>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</si>
  <si>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</si>
  <si>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</si>
  <si>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</si>
  <si>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</si>
  <si>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</si>
  <si>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</si>
  <si>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</si>
  <si>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</si>
  <si>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</si>
  <si>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</si>
  <si>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</si>
  <si>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</si>
  <si>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</si>
  <si>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</si>
  <si>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</si>
  <si>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</si>
  <si>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</si>
  <si>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</si>
  <si>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</si>
  <si>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</si>
  <si>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</si>
  <si>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</si>
  <si>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</si>
  <si>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</si>
  <si>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</si>
  <si>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</si>
  <si>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</si>
  <si>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</si>
  <si>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</si>
  <si>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</si>
  <si>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</si>
  <si>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</si>
  <si>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</si>
  <si>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</si>
  <si>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</si>
  <si>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</si>
  <si>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</si>
  <si>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</si>
  <si>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</si>
  <si>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</si>
  <si>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</si>
  <si>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</si>
  <si>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</si>
  <si>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</si>
  <si>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</si>
  <si>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</si>
  <si>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</si>
  <si>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</si>
  <si>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</si>
  <si>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</si>
  <si>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</si>
  <si>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</si>
  <si>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</si>
  <si>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</si>
  <si>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</si>
  <si>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</si>
  <si>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</si>
  <si>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</si>
  <si>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</si>
  <si>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</si>
  <si>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</si>
  <si>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</si>
  <si>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</si>
  <si>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</si>
  <si>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</si>
  <si>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</si>
  <si>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</si>
  <si>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</si>
  <si>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</si>
  <si>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</si>
  <si>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</si>
  <si>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</si>
  <si>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</si>
  <si>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</si>
  <si>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</si>
  <si>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</si>
  <si>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</si>
  <si>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</si>
  <si>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</si>
  <si>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</si>
  <si>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</si>
  <si>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</si>
  <si>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</si>
  <si>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</si>
  <si>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</si>
  <si>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</si>
  <si>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</si>
  <si>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</si>
  <si>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</si>
  <si>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</si>
  <si>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</si>
  <si>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</si>
  <si>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</si>
  <si>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</si>
  <si>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</si>
  <si>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</si>
  <si>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</si>
  <si>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</si>
  <si>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</si>
  <si>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</si>
  <si>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</si>
  <si>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</si>
  <si>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</si>
  <si>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</si>
  <si>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</si>
  <si>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</si>
  <si>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</si>
  <si>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</si>
  <si>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</si>
  <si>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</si>
  <si>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</si>
  <si>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</si>
  <si>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</si>
  <si>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</si>
  <si>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</si>
  <si>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</si>
  <si>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</si>
  <si>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</si>
  <si>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</si>
  <si>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</si>
  <si>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</si>
  <si>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</si>
  <si>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</si>
  <si>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</si>
  <si>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</si>
  <si>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</si>
  <si>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</si>
  <si>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</si>
  <si>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</si>
  <si>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</si>
  <si>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</si>
  <si>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</si>
  <si>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</si>
  <si>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</si>
  <si>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</si>
  <si>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</si>
  <si>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</si>
  <si>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</si>
  <si>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</si>
  <si>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</si>
  <si>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</si>
  <si>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</si>
  <si>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</si>
  <si>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</si>
  <si>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</si>
  <si>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</si>
  <si>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</si>
  <si>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</si>
  <si>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</si>
  <si>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</si>
  <si>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</si>
  <si>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</si>
  <si>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</si>
  <si>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</si>
  <si>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</si>
  <si>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</si>
  <si>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</si>
  <si>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</si>
  <si>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</si>
  <si>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</si>
  <si>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</si>
  <si>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</si>
  <si>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</si>
  <si>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</si>
  <si>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</si>
  <si>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</si>
  <si>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</si>
  <si>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</si>
  <si>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</si>
  <si>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</si>
  <si>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</si>
  <si>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</si>
  <si>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</si>
  <si>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</si>
  <si>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</si>
  <si>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</si>
  <si>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</si>
  <si>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</si>
  <si>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</si>
  <si>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</si>
  <si>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</si>
  <si>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</si>
  <si>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</si>
  <si>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</si>
  <si>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</si>
  <si>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</si>
  <si>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</si>
  <si>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</si>
  <si>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</si>
  <si>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</si>
  <si>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</si>
  <si>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</si>
  <si>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</si>
  <si>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</si>
  <si>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</si>
  <si>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</si>
  <si>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</si>
  <si>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</si>
  <si>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</si>
  <si>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</si>
  <si>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</si>
  <si>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</si>
  <si>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</si>
  <si>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</si>
  <si>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</si>
  <si>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</si>
  <si>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</si>
  <si>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</si>
  <si>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</si>
  <si>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</si>
  <si>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</si>
  <si>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</si>
  <si>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</si>
  <si>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</si>
  <si>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</si>
  <si>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</si>
  <si>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</si>
  <si>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</si>
  <si>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</si>
  <si>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</si>
  <si>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</si>
  <si>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</si>
  <si>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</si>
  <si>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</si>
  <si>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</si>
  <si>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</si>
  <si>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</si>
  <si>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</si>
  <si>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</si>
  <si>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</si>
  <si>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</si>
  <si>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</si>
  <si>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</si>
  <si>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</si>
  <si>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</si>
  <si>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</si>
  <si>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</si>
  <si>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</si>
  <si>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</si>
  <si>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</si>
  <si>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</si>
  <si>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</si>
  <si>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</si>
  <si>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</si>
  <si>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</si>
  <si>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</si>
  <si>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</si>
  <si>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</si>
  <si>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</si>
  <si>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</si>
  <si>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</si>
  <si>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</si>
  <si>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</si>
  <si>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</si>
  <si>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</si>
  <si>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</si>
  <si>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</si>
  <si>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</si>
  <si>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</si>
  <si>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</si>
  <si>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</si>
  <si>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</si>
  <si>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</si>
  <si>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</si>
  <si>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</si>
  <si>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</si>
  <si>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</si>
  <si>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</si>
  <si>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</si>
  <si>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</si>
  <si>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</si>
  <si>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</si>
  <si>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</si>
  <si>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</si>
  <si>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</si>
  <si>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</si>
  <si>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</si>
  <si>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</si>
  <si>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</si>
  <si>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</si>
  <si>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</si>
  <si>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</si>
  <si>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</si>
  <si>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</si>
  <si>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</si>
  <si>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</si>
  <si>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</si>
  <si>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</si>
  <si>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</si>
  <si>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</si>
  <si>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</si>
  <si>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</si>
  <si>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</si>
  <si>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</si>
  <si>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</si>
  <si>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</si>
  <si>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</si>
  <si>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</si>
  <si>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</si>
  <si>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</si>
  <si>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</si>
  <si>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</si>
  <si>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</si>
  <si>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</si>
  <si>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</si>
  <si>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</si>
  <si>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</si>
  <si>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</si>
  <si>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</si>
  <si>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</si>
  <si>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</si>
  <si>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</si>
  <si>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</si>
  <si>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</si>
  <si>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</si>
  <si>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</si>
  <si>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</si>
  <si>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</si>
  <si>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</si>
  <si>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</si>
  <si>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</si>
  <si>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</si>
  <si>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</si>
  <si>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</si>
  <si>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</si>
  <si>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</si>
  <si>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</si>
  <si>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</si>
  <si>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</si>
  <si>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</si>
  <si>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</si>
  <si>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</si>
  <si>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</si>
  <si>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</si>
  <si>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</si>
  <si>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</si>
  <si>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</si>
  <si>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</si>
  <si>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</si>
  <si>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</si>
  <si>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</si>
  <si>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</si>
  <si>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</si>
  <si>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</si>
  <si>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</si>
  <si>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</si>
  <si>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</si>
  <si>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</si>
  <si>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</si>
  <si>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</si>
  <si>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</si>
  <si>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</si>
  <si>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</si>
  <si>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</si>
  <si>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</si>
  <si>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</si>
  <si>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</si>
  <si>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</si>
  <si>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</si>
  <si>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</si>
  <si>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</si>
  <si>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</si>
  <si>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</si>
  <si>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</si>
  <si>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</si>
  <si>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</si>
  <si>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</si>
  <si>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</si>
  <si>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</si>
  <si>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</si>
  <si>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</si>
  <si>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</si>
  <si>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</si>
  <si>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</si>
  <si>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</si>
  <si>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</si>
  <si>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</si>
  <si>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</si>
  <si>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</si>
  <si>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</si>
  <si>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</si>
  <si>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</si>
  <si>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</si>
  <si>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</si>
  <si>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</si>
  <si>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</si>
  <si>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</si>
  <si>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</si>
  <si>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</si>
  <si>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</si>
  <si>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</si>
  <si>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</si>
  <si>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</si>
  <si>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</si>
  <si>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</si>
  <si>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</si>
  <si>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</si>
  <si>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</si>
  <si>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</si>
  <si>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</si>
  <si>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</si>
  <si>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</si>
  <si>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</si>
  <si>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</si>
  <si>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</si>
  <si>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</si>
  <si>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</si>
  <si>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</si>
  <si>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</si>
  <si>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</si>
  <si>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</si>
  <si>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</si>
  <si>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</si>
  <si>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</si>
  <si>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</si>
  <si>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</si>
  <si>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</si>
  <si>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</si>
  <si>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</si>
  <si>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</si>
  <si>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</si>
  <si>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</si>
  <si>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</si>
  <si>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</si>
  <si>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</si>
  <si>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</si>
  <si>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</si>
  <si>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</si>
  <si>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</si>
  <si>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</si>
  <si>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</si>
  <si>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</si>
  <si>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</si>
  <si>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</si>
  <si>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</si>
  <si>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</si>
  <si>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</si>
  <si>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</si>
  <si>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</si>
  <si>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</si>
  <si>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</si>
  <si>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</si>
  <si>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</si>
  <si>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</si>
  <si>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</si>
  <si>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</si>
  <si>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</si>
  <si>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</si>
  <si>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</si>
  <si>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</si>
  <si>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</si>
  <si>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</si>
  <si>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</si>
  <si>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</si>
  <si>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</si>
  <si>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</si>
  <si>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</si>
  <si>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</si>
  <si>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</si>
  <si>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</si>
  <si>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</si>
  <si>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</si>
  <si>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</si>
  <si>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</si>
  <si>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</si>
  <si>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</si>
  <si>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</si>
  <si>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</si>
  <si>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</si>
  <si>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</si>
  <si>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</si>
  <si>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</si>
  <si>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</si>
  <si>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</si>
  <si>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</si>
  <si>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</si>
  <si>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</si>
  <si>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</si>
  <si>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</si>
  <si>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</si>
  <si>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</si>
  <si>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</si>
  <si>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</si>
  <si>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</si>
  <si>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</si>
  <si>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</si>
  <si>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</si>
  <si>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</si>
  <si>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</si>
  <si>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</si>
  <si>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</si>
  <si>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</si>
  <si>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</si>
  <si>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</si>
  <si>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</si>
  <si>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</si>
  <si>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</si>
  <si>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</si>
  <si>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</si>
  <si>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</si>
  <si>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</si>
  <si>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</si>
  <si>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</si>
  <si>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</si>
  <si>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</si>
  <si>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</si>
  <si>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</si>
  <si>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</si>
  <si>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</si>
  <si>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</si>
  <si>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</si>
  <si>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</si>
  <si>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</si>
  <si>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</si>
  <si>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</si>
  <si>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</si>
  <si>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</si>
  <si>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</si>
  <si>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</si>
  <si>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</si>
  <si>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</si>
  <si>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</si>
  <si>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</si>
  <si>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</si>
  <si>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</si>
  <si>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</si>
  <si>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</si>
  <si>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</si>
  <si>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</si>
  <si>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</si>
  <si>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</si>
  <si>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</si>
  <si>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</si>
  <si>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</si>
  <si>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</si>
  <si>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</si>
  <si>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</si>
  <si>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</si>
  <si>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</si>
  <si>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</si>
  <si>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</si>
  <si>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</si>
  <si>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</si>
  <si>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</si>
  <si>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</si>
  <si>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</si>
  <si>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</si>
  <si>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</si>
  <si>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</si>
  <si>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</si>
  <si>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</si>
  <si>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</si>
  <si>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</si>
  <si>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</si>
  <si>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</si>
  <si>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</si>
  <si>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</si>
  <si>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</si>
  <si>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</si>
  <si>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</si>
  <si>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</si>
  <si>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</si>
  <si>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</si>
  <si>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</si>
  <si>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</si>
  <si>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</si>
  <si>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</si>
  <si>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</si>
  <si>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</si>
  <si>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</si>
  <si>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</si>
  <si>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</si>
  <si>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</si>
  <si>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</si>
  <si>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</si>
  <si>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</si>
  <si>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</si>
  <si>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</si>
  <si>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</si>
  <si>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</si>
  <si>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</si>
  <si>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</si>
  <si>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</si>
  <si>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</si>
  <si>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</si>
  <si>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</si>
  <si>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</si>
  <si>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</si>
  <si>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</si>
  <si>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</si>
  <si>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</si>
  <si>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</si>
  <si>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</si>
  <si>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</si>
  <si>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</si>
  <si>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</si>
  <si>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</si>
  <si>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</si>
  <si>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</si>
  <si>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</si>
  <si>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</si>
  <si>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</si>
  <si>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</si>
  <si>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</si>
  <si>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</si>
  <si>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</si>
  <si>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</si>
  <si>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</si>
  <si>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</si>
  <si>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</si>
  <si>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</si>
  <si>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</si>
  <si>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</si>
  <si>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</si>
  <si>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</si>
  <si>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</si>
  <si>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</si>
  <si>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</si>
  <si>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</si>
  <si>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</si>
  <si>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</si>
  <si>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</si>
  <si>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</si>
  <si>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</si>
  <si>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</si>
  <si>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</si>
  <si>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</si>
  <si>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</si>
  <si>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</si>
  <si>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</si>
  <si>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</si>
  <si>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</si>
  <si>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</si>
  <si>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</si>
  <si>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</si>
  <si>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</si>
  <si>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</si>
  <si>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</si>
  <si>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</si>
  <si>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</si>
  <si>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</si>
  <si>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</si>
  <si>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</si>
  <si>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</si>
  <si>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</si>
  <si>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</si>
  <si>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</si>
  <si>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</si>
  <si>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</si>
  <si>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</si>
  <si>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</si>
  <si>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</si>
  <si>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</si>
  <si>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</si>
  <si>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</si>
  <si>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</si>
  <si>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</si>
  <si>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</si>
  <si>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</si>
  <si>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</si>
  <si>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</si>
  <si>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</si>
  <si>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</si>
  <si>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</si>
  <si>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</si>
  <si>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</si>
  <si>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</si>
  <si>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</si>
  <si>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</si>
  <si>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</si>
  <si>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</si>
  <si>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</si>
  <si>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</si>
  <si>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</si>
  <si>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</si>
  <si>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</si>
  <si>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</si>
  <si>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</si>
  <si>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</si>
  <si>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</si>
  <si>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</si>
  <si>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</si>
  <si>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</si>
  <si>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</si>
  <si>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</si>
  <si>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</si>
  <si>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</si>
  <si>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</si>
  <si>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</si>
  <si>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</si>
  <si>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</si>
  <si>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</si>
  <si>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</si>
  <si>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</si>
  <si>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</si>
  <si>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</si>
  <si>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</si>
  <si>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</si>
  <si>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</si>
  <si>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</si>
  <si>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</si>
  <si>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</si>
  <si>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</si>
  <si>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</si>
  <si>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</si>
  <si>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</si>
  <si>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</si>
  <si>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</si>
  <si>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</si>
  <si>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</si>
  <si>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</si>
  <si>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</si>
  <si>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</si>
  <si>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</si>
  <si>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</si>
  <si>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</si>
  <si>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</si>
  <si>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</si>
  <si>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</si>
  <si>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</si>
  <si>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</si>
  <si>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</si>
  <si>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</si>
  <si>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</si>
  <si>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</si>
  <si>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</si>
  <si>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</si>
  <si>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</si>
  <si>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</si>
  <si>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</si>
  <si>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</si>
  <si>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</si>
  <si>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</si>
  <si>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</si>
  <si>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</si>
  <si>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</si>
  <si>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</si>
  <si>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</si>
  <si>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</si>
  <si>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</si>
  <si>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</si>
  <si>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</si>
  <si>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</si>
  <si>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</si>
  <si>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</si>
  <si>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</si>
  <si>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</si>
  <si>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</si>
  <si>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</si>
  <si>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</si>
  <si>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</si>
  <si>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</si>
  <si>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</si>
  <si>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</si>
  <si>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</si>
  <si>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</si>
  <si>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</si>
  <si>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</si>
  <si>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</si>
  <si>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</si>
  <si>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</si>
  <si>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</si>
  <si>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</si>
  <si>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</si>
  <si>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</si>
  <si>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</si>
  <si>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</si>
  <si>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</si>
  <si>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</si>
  <si>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</si>
  <si>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</si>
  <si>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</si>
  <si>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</si>
  <si>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</si>
  <si>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</si>
  <si>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</si>
  <si>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</si>
  <si>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</si>
  <si>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</si>
  <si>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</si>
  <si>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</si>
  <si>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</si>
  <si>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</si>
  <si>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</si>
  <si>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</si>
  <si>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</si>
  <si>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</si>
  <si>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</si>
  <si>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</si>
  <si>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</si>
  <si>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</si>
  <si>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</si>
  <si>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</si>
  <si>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</si>
  <si>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</si>
  <si>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</si>
  <si>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</si>
  <si>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</si>
  <si>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</si>
  <si>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</si>
  <si>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</si>
  <si>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</si>
  <si>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</si>
  <si>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</si>
  <si>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</si>
  <si>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</si>
  <si>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</si>
  <si>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</si>
  <si>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</si>
  <si>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</si>
  <si>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</si>
  <si>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</si>
  <si>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</si>
  <si>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</si>
  <si>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</si>
  <si>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</si>
  <si>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</si>
  <si>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</si>
  <si>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</si>
  <si>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</si>
  <si>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</si>
  <si>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</si>
  <si>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</si>
  <si>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</si>
  <si>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</si>
  <si>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</si>
  <si>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</si>
  <si>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</si>
  <si>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</si>
  <si>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</si>
  <si>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</si>
  <si>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</si>
  <si>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</si>
  <si>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</si>
  <si>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</si>
  <si>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</si>
  <si>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</si>
  <si>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</si>
  <si>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</si>
  <si>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</si>
  <si>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</si>
  <si>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</si>
  <si>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</si>
  <si>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</si>
  <si>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</si>
  <si>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</si>
  <si>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</si>
  <si>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</si>
  <si>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</si>
  <si>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</si>
  <si>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</si>
  <si>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</si>
  <si>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</si>
  <si>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</si>
  <si>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</si>
  <si>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</si>
  <si>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</si>
  <si>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</si>
  <si>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</si>
  <si>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</si>
  <si>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</si>
  <si>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</si>
  <si>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</si>
  <si>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</si>
  <si>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</si>
  <si>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</si>
  <si>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</si>
  <si>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</si>
  <si>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</si>
  <si>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</si>
  <si>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</si>
  <si>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</si>
  <si>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</si>
  <si>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</si>
  <si>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</si>
  <si>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</si>
  <si>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</si>
  <si>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</si>
  <si>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</si>
  <si>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</si>
  <si>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</si>
  <si>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</si>
  <si>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</si>
  <si>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</si>
  <si>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</si>
  <si>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</si>
  <si>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</si>
  <si>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</si>
  <si>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</si>
  <si>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</si>
  <si>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</si>
  <si>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</si>
  <si>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</si>
  <si>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</si>
  <si>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</si>
  <si>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</si>
  <si>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</si>
  <si>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</si>
  <si>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</si>
  <si>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</si>
  <si>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</si>
  <si>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</si>
  <si>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</si>
  <si>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</si>
  <si>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</si>
  <si>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</si>
  <si>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</si>
  <si>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</si>
  <si>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</si>
  <si>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</si>
  <si>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</si>
  <si>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</si>
  <si>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</si>
  <si>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</si>
  <si>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</si>
  <si>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</si>
  <si>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</si>
  <si>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</si>
  <si>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</si>
  <si>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</si>
  <si>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</si>
  <si>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</si>
  <si>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</si>
  <si>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</si>
  <si>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</si>
  <si>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</si>
  <si>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</si>
  <si>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</si>
  <si>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</si>
  <si>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</si>
  <si>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</si>
  <si>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</si>
  <si>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</si>
  <si>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</si>
  <si>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</si>
  <si>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</si>
  <si>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</si>
  <si>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</si>
  <si>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</si>
  <si>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</si>
  <si>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</si>
  <si>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</si>
  <si>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</si>
  <si>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</si>
  <si>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</si>
  <si>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</si>
  <si>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</si>
  <si>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</si>
  <si>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</si>
  <si>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</si>
  <si>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</si>
  <si>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</si>
  <si>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</si>
  <si>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</si>
  <si>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</si>
  <si>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</si>
  <si>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</si>
  <si>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</si>
  <si>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</si>
  <si>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</si>
  <si>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</si>
  <si>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</si>
  <si>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</si>
  <si>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</si>
  <si>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</si>
  <si>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</si>
  <si>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</si>
  <si>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</si>
  <si>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</si>
  <si>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</si>
  <si>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</si>
  <si>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</si>
  <si>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</si>
  <si>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</si>
  <si>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</si>
  <si>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</si>
  <si>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</si>
  <si>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</si>
  <si>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</si>
  <si>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</si>
  <si>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</si>
  <si>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</si>
  <si>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</si>
  <si>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</si>
  <si>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</si>
  <si>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</si>
  <si>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</si>
  <si>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</si>
  <si>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</si>
  <si>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</si>
  <si>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</si>
  <si>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</si>
  <si>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</si>
  <si>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</si>
  <si>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</si>
  <si>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</si>
  <si>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</si>
  <si>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</si>
  <si>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</si>
  <si>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</si>
  <si>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</si>
  <si>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</si>
  <si>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</si>
  <si>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</si>
  <si>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</si>
  <si>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</si>
  <si>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</si>
  <si>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</si>
  <si>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</si>
  <si>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</si>
  <si>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</si>
  <si>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</si>
  <si>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</si>
  <si>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</si>
  <si>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</si>
  <si>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</si>
  <si>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</si>
  <si>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</si>
  <si>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</si>
  <si>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</si>
  <si>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</si>
  <si>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</si>
  <si>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</si>
  <si>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</si>
  <si>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</si>
  <si>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</si>
  <si>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</si>
  <si>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</si>
  <si>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</si>
  <si>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</si>
  <si>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</si>
  <si>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</si>
  <si>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</si>
  <si>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</si>
  <si>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</si>
  <si>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</si>
  <si>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</si>
  <si>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</si>
  <si>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</si>
  <si>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</si>
  <si>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</si>
  <si>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</si>
  <si>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</si>
  <si>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</si>
  <si>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</si>
  <si>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</si>
  <si>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</si>
  <si>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</si>
  <si>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</si>
  <si>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</si>
  <si>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</si>
  <si>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</si>
  <si>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</si>
  <si>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</si>
  <si>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</si>
  <si>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</si>
  <si>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</si>
  <si>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</si>
  <si>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</si>
  <si>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</si>
  <si>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</si>
  <si>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</si>
  <si>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</si>
  <si>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</si>
  <si>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</si>
  <si>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</si>
  <si>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</si>
  <si>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</si>
  <si>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</si>
  <si>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</si>
  <si>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</si>
  <si>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</si>
  <si>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</si>
  <si>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</si>
  <si>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</si>
  <si>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</si>
  <si>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</si>
  <si>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</si>
  <si>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</si>
  <si>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</si>
  <si>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</si>
  <si>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</si>
  <si>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</si>
  <si>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</si>
  <si>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</si>
  <si>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</si>
  <si>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</si>
  <si>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</si>
  <si>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</si>
  <si>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</si>
  <si>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</si>
  <si>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</si>
  <si>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</si>
  <si>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</si>
  <si>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</si>
  <si>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</si>
  <si>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</si>
  <si>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</si>
  <si>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</si>
  <si>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</si>
  <si>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</si>
  <si>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</si>
  <si>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</si>
  <si>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</si>
  <si>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</si>
  <si>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</si>
  <si>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</si>
  <si>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</si>
  <si>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</si>
  <si>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</si>
  <si>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</si>
  <si>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</si>
  <si>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</si>
  <si>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</si>
  <si>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</si>
  <si>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</si>
  <si>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</si>
  <si>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</si>
  <si>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</si>
  <si>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</si>
  <si>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</si>
  <si>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</si>
  <si>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</si>
  <si>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</si>
  <si>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</si>
  <si>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</si>
  <si>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</si>
  <si>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</si>
  <si>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</si>
  <si>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</si>
  <si>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</si>
  <si>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</si>
  <si>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</si>
  <si>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</si>
  <si>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</si>
  <si>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</si>
  <si>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</si>
  <si>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</si>
  <si>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</si>
  <si>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</si>
  <si>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</si>
  <si>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</si>
  <si>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</si>
  <si>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</si>
  <si>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</si>
  <si>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</si>
  <si>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</si>
  <si>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</si>
  <si>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</si>
  <si>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</si>
  <si>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</si>
  <si>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</si>
  <si>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</si>
  <si>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</si>
  <si>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</si>
  <si>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</si>
  <si>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</si>
  <si>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</si>
  <si>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</si>
  <si>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</si>
  <si>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</si>
  <si>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</si>
  <si>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</si>
  <si>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</si>
  <si>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</si>
  <si>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</si>
  <si>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</si>
  <si>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</si>
  <si>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</si>
  <si>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</si>
  <si>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</si>
  <si>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</si>
  <si>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</si>
  <si>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</si>
  <si>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</si>
  <si>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</si>
  <si>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</si>
  <si>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</si>
  <si>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</si>
  <si>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</si>
  <si>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</si>
  <si>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</si>
  <si>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</si>
  <si>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</si>
  <si>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</si>
  <si>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</si>
  <si>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</si>
  <si>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</si>
  <si>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</si>
  <si>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</si>
  <si>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</si>
  <si>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</si>
  <si>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</si>
  <si>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</si>
  <si>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</si>
  <si>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</si>
  <si>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</si>
  <si>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</si>
  <si>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</si>
  <si>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</si>
  <si>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</si>
  <si>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</si>
  <si>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</si>
  <si>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</si>
  <si>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</si>
  <si>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</si>
  <si>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</si>
  <si>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</si>
  <si>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</si>
  <si>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</si>
  <si>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</si>
  <si>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</si>
  <si>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</si>
  <si>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</si>
  <si>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</si>
  <si>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</si>
  <si>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</si>
  <si>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</si>
  <si>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</si>
  <si>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</si>
  <si>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</si>
  <si>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</si>
  <si>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</si>
  <si>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</si>
  <si>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</si>
  <si>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</si>
  <si>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</si>
  <si>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</si>
  <si>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</si>
  <si>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</si>
  <si>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</si>
  <si>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</si>
  <si>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</si>
  <si>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</si>
  <si>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</si>
  <si>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</si>
  <si>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</si>
  <si>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</si>
  <si>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</si>
  <si>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</si>
  <si>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</si>
  <si>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</si>
  <si>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</si>
  <si>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</si>
  <si>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</si>
  <si>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</si>
  <si>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</si>
  <si>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</si>
  <si>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</si>
  <si>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</si>
  <si>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</si>
  <si>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</si>
  <si>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</si>
  <si>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</si>
  <si>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</si>
  <si>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</si>
  <si>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</si>
  <si>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</si>
  <si>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</si>
  <si>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</si>
  <si>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</si>
  <si>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</si>
  <si>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</si>
  <si>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</si>
  <si>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</si>
  <si>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</si>
  <si>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</si>
  <si>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</si>
  <si>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</si>
  <si>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</si>
  <si>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</si>
  <si>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</si>
  <si>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</si>
  <si>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</si>
  <si>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</si>
  <si>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</si>
  <si>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</si>
  <si>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</si>
  <si>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</si>
  <si>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</si>
  <si>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</si>
  <si>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</si>
  <si>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</si>
  <si>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</si>
  <si>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</si>
  <si>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</si>
  <si>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</si>
  <si>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</si>
  <si>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</si>
  <si>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</si>
  <si>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</si>
  <si>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</si>
  <si>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</si>
  <si>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</si>
  <si>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</si>
  <si>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</si>
  <si>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</si>
  <si>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</si>
  <si>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</si>
  <si>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</si>
  <si>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</si>
  <si>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</si>
  <si>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</si>
  <si>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</si>
  <si>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</si>
  <si>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</si>
  <si>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</si>
  <si>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</si>
  <si>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</si>
  <si>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</si>
  <si>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</si>
  <si>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</si>
  <si>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</si>
  <si>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</si>
  <si>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</si>
  <si>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</si>
  <si>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</si>
  <si>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</si>
  <si>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</si>
  <si>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</si>
  <si>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</si>
  <si>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</si>
  <si>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</si>
  <si>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</si>
  <si>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</si>
  <si>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</si>
  <si>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</si>
  <si>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</si>
  <si>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</si>
  <si>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</si>
  <si>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</si>
  <si>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</si>
  <si>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</si>
  <si>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</si>
  <si>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</si>
  <si>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</si>
  <si>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</si>
  <si>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</si>
  <si>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</si>
  <si>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</si>
  <si>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</si>
  <si>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</si>
  <si>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</si>
  <si>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</si>
  <si>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</si>
  <si>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</si>
  <si>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</si>
  <si>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</si>
  <si>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</si>
  <si>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</si>
  <si>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</si>
  <si>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</si>
  <si>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</si>
  <si>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</si>
  <si>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</si>
  <si>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</si>
  <si>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</si>
  <si>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</si>
  <si>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</si>
  <si>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</si>
  <si>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</si>
  <si>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</si>
  <si>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</si>
  <si>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</si>
  <si>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</si>
  <si>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</si>
  <si>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</si>
  <si>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</si>
  <si>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</si>
  <si>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</si>
  <si>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</si>
  <si>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</si>
  <si>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</si>
  <si>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</si>
  <si>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</si>
  <si>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</si>
  <si>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</si>
  <si>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</si>
  <si>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</si>
  <si>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</si>
  <si>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</si>
  <si>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</si>
  <si>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</si>
  <si>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</si>
  <si>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</si>
  <si>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</si>
  <si>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</si>
  <si>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</si>
  <si>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</si>
  <si>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</si>
  <si>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</si>
  <si>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</si>
  <si>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</si>
  <si>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</si>
  <si>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</si>
  <si>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</si>
  <si>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</si>
  <si>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</si>
  <si>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</si>
  <si>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</si>
  <si>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</si>
  <si>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</si>
  <si>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</si>
  <si>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</si>
  <si>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</si>
  <si>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</si>
  <si>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</si>
  <si>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</si>
  <si>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</si>
  <si>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</si>
  <si>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</si>
  <si>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</si>
  <si>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</si>
  <si>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</si>
  <si>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</si>
  <si>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</si>
  <si>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</si>
  <si>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</si>
  <si>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</si>
  <si>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</si>
  <si>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</si>
  <si>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</si>
  <si>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</si>
  <si>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</si>
  <si>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</si>
  <si>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</si>
  <si>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</si>
  <si>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</si>
  <si>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</si>
  <si>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</si>
  <si>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</si>
  <si>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</si>
  <si>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</si>
  <si>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</si>
  <si>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</si>
  <si>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</si>
  <si>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</si>
  <si>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</si>
  <si>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</si>
  <si>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</si>
  <si>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</si>
  <si>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</si>
  <si>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</si>
  <si>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</si>
  <si>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</si>
  <si>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</si>
  <si>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</si>
  <si>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</si>
  <si>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</si>
  <si>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</si>
  <si>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</si>
  <si>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</si>
  <si>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</si>
  <si>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</si>
  <si>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</si>
  <si>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</si>
  <si>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</si>
  <si>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</si>
  <si>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</si>
  <si>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</si>
  <si>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</si>
  <si>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</si>
  <si>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</si>
  <si>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</si>
  <si>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</si>
  <si>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</si>
  <si>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</si>
  <si>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</si>
  <si>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</si>
  <si>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</si>
  <si>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</si>
  <si>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</si>
  <si>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</si>
  <si>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</si>
  <si>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</si>
  <si>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</si>
  <si>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</si>
  <si>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</si>
  <si>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</si>
  <si>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</si>
  <si>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</si>
  <si>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</si>
  <si>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</si>
  <si>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</si>
  <si>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</si>
  <si>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</si>
  <si>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</si>
  <si>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</si>
  <si>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</si>
  <si>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</si>
  <si>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</si>
  <si>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</si>
  <si>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</si>
  <si>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</si>
  <si>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</si>
  <si>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</si>
  <si>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</si>
  <si>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</si>
  <si>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</si>
  <si>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</si>
  <si>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</si>
  <si>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</si>
  <si>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</si>
  <si>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</si>
  <si>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</si>
  <si>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</si>
  <si>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</si>
  <si>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</si>
  <si>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</si>
  <si>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</si>
  <si>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</si>
  <si>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</si>
  <si>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</si>
  <si>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</si>
  <si>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</si>
  <si>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</si>
  <si>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</si>
  <si>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</si>
  <si>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</si>
  <si>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</si>
  <si>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</si>
  <si>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</si>
  <si>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</si>
  <si>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</si>
  <si>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</si>
  <si>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</si>
  <si>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</si>
  <si>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</si>
  <si>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</si>
  <si>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</si>
  <si>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</si>
  <si>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</si>
  <si>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</si>
  <si>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</si>
  <si>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</si>
  <si>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</si>
  <si>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</si>
  <si>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</si>
  <si>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</si>
  <si>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</si>
  <si>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</si>
  <si>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</si>
  <si>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</si>
  <si>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</si>
  <si>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</si>
  <si>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</si>
  <si>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</si>
  <si>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</si>
  <si>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</si>
  <si>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</si>
  <si>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</si>
  <si>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</si>
  <si>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</si>
  <si>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</si>
  <si>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</si>
  <si>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</si>
  <si>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</si>
  <si>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</si>
  <si>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</si>
  <si>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</si>
  <si>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</si>
  <si>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</si>
  <si>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</si>
  <si>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</si>
  <si>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</si>
  <si>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</si>
  <si>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</si>
  <si>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</si>
  <si>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</si>
  <si>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</si>
  <si>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</si>
  <si>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</si>
  <si>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</si>
  <si>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</si>
  <si>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</si>
  <si>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</si>
  <si>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</si>
  <si>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</si>
  <si>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</si>
  <si>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</si>
  <si>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</si>
  <si>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</si>
  <si>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</si>
  <si>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</si>
  <si>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</si>
  <si>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</si>
  <si>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</si>
  <si>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</si>
  <si>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</si>
  <si>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</si>
  <si>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</si>
  <si>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</si>
  <si>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</si>
  <si>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</si>
  <si>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</si>
  <si>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</si>
  <si>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</si>
  <si>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</si>
  <si>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</si>
  <si>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</si>
  <si>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</si>
  <si>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</si>
  <si>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</si>
  <si>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</si>
  <si>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</si>
  <si>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</si>
  <si>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</si>
  <si>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</si>
  <si>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</si>
  <si>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</si>
  <si>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</si>
  <si>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</si>
  <si>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</si>
  <si>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</si>
  <si>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</si>
  <si>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</si>
  <si>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</si>
  <si>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</si>
  <si>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</si>
  <si>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</si>
  <si>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</si>
  <si>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</si>
  <si>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</si>
  <si>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</si>
  <si>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</si>
  <si>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</si>
  <si>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</si>
  <si>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</si>
  <si>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</si>
  <si>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</si>
  <si>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</si>
  <si>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</si>
  <si>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</si>
  <si>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</si>
  <si>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</si>
  <si>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</si>
  <si>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</si>
  <si>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</si>
  <si>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</si>
  <si>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</si>
  <si>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</si>
  <si>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</si>
  <si>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</si>
  <si>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</si>
  <si>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</si>
  <si>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</si>
  <si>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</si>
  <si>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</si>
  <si>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</si>
  <si>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</si>
  <si>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</si>
  <si>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</si>
  <si>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</si>
  <si>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</si>
  <si>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</si>
  <si>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</si>
  <si>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</si>
  <si>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</si>
  <si>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</si>
  <si>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</si>
  <si>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</si>
  <si>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</si>
  <si>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</si>
  <si>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</si>
  <si>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</si>
  <si>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</si>
  <si>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</si>
  <si>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</si>
  <si>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</si>
  <si>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</si>
  <si>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</si>
  <si>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</si>
  <si>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</si>
  <si>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</si>
  <si>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</si>
  <si>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</si>
  <si>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</si>
  <si>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</si>
  <si>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</si>
  <si>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</si>
  <si>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</si>
  <si>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</si>
  <si>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</si>
  <si>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</si>
  <si>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</si>
  <si>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</si>
  <si>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</si>
  <si>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</si>
  <si>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</si>
  <si>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</si>
  <si>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</si>
  <si>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</si>
  <si>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</si>
  <si>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</si>
  <si>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</si>
  <si>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</si>
  <si>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</si>
  <si>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</si>
  <si>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</si>
  <si>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</si>
  <si>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</si>
  <si>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</si>
  <si>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</si>
  <si>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</si>
  <si>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</si>
  <si>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</si>
  <si>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</si>
  <si>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</si>
  <si>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</si>
  <si>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</si>
  <si>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</si>
  <si>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</si>
  <si>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</si>
  <si>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</si>
  <si>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</si>
  <si>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</si>
  <si>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</si>
  <si>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</si>
  <si>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</si>
  <si>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</si>
  <si>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</si>
  <si>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</si>
  <si>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</si>
  <si>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</si>
  <si>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</si>
  <si>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</si>
  <si>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</si>
  <si>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</si>
  <si>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</si>
  <si>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</si>
  <si>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</si>
  <si>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</si>
  <si>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</si>
  <si>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</si>
  <si>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</si>
  <si>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</si>
  <si>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</si>
  <si>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</si>
  <si>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</si>
  <si>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</si>
  <si>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</si>
  <si>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</si>
  <si>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</si>
  <si>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</si>
  <si>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</si>
  <si>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</si>
  <si>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</si>
  <si>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</si>
  <si>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</si>
  <si>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</si>
  <si>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</si>
  <si>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</si>
  <si>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</si>
  <si>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</si>
  <si>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</si>
  <si>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</si>
  <si>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</si>
  <si>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</si>
  <si>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</si>
  <si>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</si>
  <si>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</si>
  <si>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</si>
  <si>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</si>
  <si>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</si>
  <si>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</si>
  <si>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</si>
  <si>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</si>
  <si>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</si>
  <si>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</si>
  <si>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</si>
  <si>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</si>
  <si>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</si>
  <si>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</si>
  <si>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</si>
  <si>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</si>
  <si>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</si>
  <si>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</si>
  <si>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</si>
  <si>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</si>
  <si>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</si>
  <si>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</si>
  <si>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</si>
  <si>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</si>
  <si>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</si>
  <si>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</si>
  <si>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</si>
  <si>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</si>
  <si>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</si>
  <si>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</si>
  <si>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</si>
  <si>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</si>
  <si>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</si>
  <si>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</si>
  <si>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</si>
  <si>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</si>
  <si>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</si>
  <si>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</si>
  <si>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</si>
  <si>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</si>
  <si>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</si>
  <si>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</si>
  <si>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</si>
  <si>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</si>
  <si>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</si>
  <si>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</si>
  <si>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</si>
  <si>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</si>
  <si>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</si>
  <si>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</si>
  <si>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</si>
  <si>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</si>
  <si>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</si>
  <si>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</si>
  <si>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</si>
  <si>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</si>
  <si>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</si>
  <si>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</si>
  <si>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</si>
  <si>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</si>
  <si>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</si>
  <si>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</si>
  <si>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</si>
  <si>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</si>
  <si>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</si>
  <si>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</si>
  <si>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</si>
  <si>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</si>
  <si>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</si>
  <si>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</si>
  <si>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</si>
  <si>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</si>
  <si>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</si>
  <si>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</si>
  <si>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</si>
  <si>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</si>
  <si>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</si>
  <si>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</si>
  <si>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</si>
  <si>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</si>
  <si>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</si>
  <si>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</si>
  <si>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</si>
  <si>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</si>
  <si>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</si>
  <si>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</si>
  <si>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</si>
  <si>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</si>
  <si>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</si>
  <si>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</si>
  <si>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</si>
  <si>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</si>
  <si>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</si>
  <si>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</si>
  <si>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</si>
  <si>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</si>
  <si>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</si>
  <si>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</si>
  <si>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</si>
  <si>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</si>
  <si>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</si>
  <si>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</si>
  <si>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</si>
  <si>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</si>
  <si>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</si>
  <si>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</si>
  <si>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</si>
  <si>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</si>
  <si>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</si>
  <si>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</si>
  <si>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</si>
  <si>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</si>
  <si>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</si>
  <si>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</si>
  <si>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</si>
  <si>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</si>
  <si>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</si>
  <si>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</si>
  <si>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</si>
  <si>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</si>
  <si>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</si>
  <si>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</si>
  <si>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</si>
  <si>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</si>
  <si>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</si>
  <si>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</si>
  <si>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</si>
  <si>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</si>
  <si>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</si>
  <si>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</si>
  <si>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</si>
  <si>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</si>
  <si>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</si>
  <si>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</si>
  <si>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</si>
  <si>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</si>
  <si>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</si>
  <si>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</si>
  <si>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</si>
  <si>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</si>
  <si>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</si>
  <si>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</si>
  <si>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</si>
  <si>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</si>
  <si>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</si>
  <si>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</si>
  <si>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</si>
  <si>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</si>
  <si>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</si>
  <si>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</si>
  <si>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</si>
  <si>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</si>
  <si>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</si>
  <si>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</si>
  <si>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</si>
  <si>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</si>
  <si>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</si>
  <si>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</si>
  <si>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</si>
  <si>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</si>
  <si>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</si>
  <si>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</si>
  <si>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</si>
  <si>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</si>
  <si>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</si>
  <si>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</si>
  <si>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</si>
  <si>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</si>
  <si>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</si>
  <si>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</si>
  <si>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</si>
  <si>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</si>
  <si>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</si>
  <si>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</si>
  <si>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</si>
  <si>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</si>
  <si>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</si>
  <si>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</si>
  <si>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</si>
  <si>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</si>
  <si>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</si>
  <si>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</si>
  <si>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</si>
  <si>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</si>
  <si>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</si>
  <si>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</si>
  <si>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</si>
  <si>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</si>
  <si>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</si>
  <si>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</si>
  <si>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</si>
  <si>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</si>
  <si>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</si>
  <si>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</si>
  <si>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</si>
  <si>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</si>
  <si>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</si>
  <si>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</si>
  <si>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</si>
  <si>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</si>
  <si>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</si>
  <si>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</si>
  <si>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</si>
  <si>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</si>
  <si>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</si>
  <si>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</si>
  <si>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</si>
  <si>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</si>
  <si>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</si>
  <si>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</si>
  <si>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</si>
  <si>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</si>
  <si>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</si>
  <si>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</si>
  <si>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</si>
  <si>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</si>
  <si>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</si>
  <si>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</si>
  <si>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</si>
  <si>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</si>
  <si>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</si>
  <si>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</si>
  <si>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</si>
  <si>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</si>
  <si>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</si>
  <si>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</si>
  <si>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</si>
  <si>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</si>
  <si>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</si>
  <si>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</si>
  <si>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</si>
  <si>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</si>
  <si>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</si>
  <si>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</si>
  <si>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</si>
  <si>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</si>
  <si>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</si>
  <si>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</si>
  <si>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</si>
  <si>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</si>
  <si>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</si>
  <si>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</si>
  <si>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</si>
  <si>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</si>
  <si>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</si>
  <si>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</si>
  <si>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</si>
  <si>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</si>
  <si>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</si>
  <si>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</si>
  <si>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</si>
  <si>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</si>
  <si>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</si>
  <si>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</si>
  <si>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</si>
  <si>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</si>
  <si>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</si>
  <si>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</si>
  <si>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</si>
  <si>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</si>
  <si>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</si>
  <si>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</si>
  <si>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</si>
  <si>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</si>
  <si>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</si>
  <si>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</si>
  <si>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</si>
  <si>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</si>
  <si>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</si>
  <si>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</si>
  <si>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</si>
  <si>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</si>
  <si>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</si>
  <si>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</si>
  <si>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</si>
  <si>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</si>
  <si>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</si>
  <si>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</si>
  <si>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</si>
  <si>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</si>
  <si>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</si>
  <si>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</si>
  <si>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</si>
  <si>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</si>
  <si>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</si>
  <si>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</si>
  <si>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</si>
  <si>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</si>
  <si>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</si>
  <si>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</si>
  <si>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</si>
  <si>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</si>
  <si>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</si>
  <si>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</si>
  <si>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</si>
  <si>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</si>
  <si>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</si>
  <si>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</si>
  <si>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</si>
  <si>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</si>
  <si>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</si>
  <si>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</si>
  <si>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</si>
  <si>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</si>
  <si>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</si>
  <si>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</si>
  <si>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</si>
  <si>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</si>
  <si>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</si>
  <si>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</si>
  <si>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</si>
  <si>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</si>
  <si>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</si>
  <si>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</si>
  <si>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</si>
  <si>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</si>
  <si>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</si>
  <si>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</si>
  <si>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</si>
  <si>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</si>
  <si>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</si>
  <si>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</si>
  <si>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</si>
  <si>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</si>
  <si>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</si>
  <si>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</si>
  <si>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</si>
  <si>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</si>
  <si>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</si>
  <si>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</si>
  <si>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</si>
  <si>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</si>
  <si>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</si>
  <si>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</si>
  <si>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</si>
  <si>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</si>
  <si>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</si>
  <si>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</si>
  <si>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</si>
  <si>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</si>
  <si>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</si>
  <si>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</si>
  <si>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</si>
  <si>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</si>
  <si>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</si>
  <si>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</si>
  <si>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</si>
  <si>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</si>
  <si>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</si>
  <si>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</si>
  <si>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</si>
  <si>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</si>
  <si>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</si>
  <si>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</si>
  <si>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</si>
  <si>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</si>
  <si>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</si>
  <si>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</si>
  <si>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</si>
  <si>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</si>
  <si>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</si>
  <si>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</si>
  <si>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</si>
  <si>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</si>
  <si>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</si>
  <si>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</si>
  <si>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</si>
  <si>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</si>
  <si>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</si>
  <si>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</si>
  <si>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</si>
  <si>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</si>
  <si>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</si>
  <si>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</si>
  <si>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</si>
  <si>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</si>
  <si>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</si>
  <si>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</si>
  <si>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</si>
  <si>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</si>
  <si>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</si>
  <si>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</si>
  <si>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</si>
  <si>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</si>
  <si>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</si>
  <si>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</si>
  <si>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</si>
  <si>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</si>
  <si>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</si>
  <si>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</si>
  <si>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</si>
  <si>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</si>
  <si>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</si>
  <si>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</si>
  <si>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</si>
  <si>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</si>
  <si>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</si>
  <si>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</si>
  <si>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</si>
  <si>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</si>
  <si>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</si>
  <si>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</si>
  <si>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</si>
  <si>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</si>
  <si>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</si>
  <si>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</si>
  <si>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</si>
  <si>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</si>
  <si>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</si>
  <si>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</si>
  <si>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</si>
  <si>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</si>
  <si>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</si>
  <si>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</si>
  <si>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</si>
  <si>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</si>
  <si>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</si>
  <si>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</si>
  <si>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</si>
  <si>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</si>
  <si>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</si>
  <si>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</si>
  <si>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</si>
  <si>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</si>
  <si>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</si>
  <si>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</si>
  <si>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</si>
  <si>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</si>
  <si>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</si>
  <si>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</si>
  <si>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</si>
  <si>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</si>
  <si>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</si>
  <si>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</si>
  <si>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</si>
  <si>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</si>
  <si>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</si>
  <si>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</si>
  <si>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</si>
  <si>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</si>
  <si>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</si>
  <si>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</si>
  <si>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</si>
  <si>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</si>
  <si>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</si>
  <si>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</si>
  <si>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</si>
  <si>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</si>
  <si>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</si>
  <si>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</si>
  <si>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</si>
  <si>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</si>
  <si>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</si>
  <si>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</si>
  <si>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</si>
  <si>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</si>
  <si>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</si>
  <si>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</si>
  <si>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</si>
  <si>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</si>
  <si>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</si>
  <si>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</si>
  <si>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</si>
  <si>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</si>
  <si>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</si>
  <si>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</si>
  <si>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</si>
  <si>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</si>
  <si>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</si>
  <si>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</si>
  <si>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</si>
  <si>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</si>
  <si>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</si>
  <si>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</si>
  <si>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</si>
  <si>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</si>
  <si>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</si>
  <si>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</si>
  <si>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</si>
  <si>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</si>
  <si>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</si>
  <si>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</si>
  <si>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</si>
  <si>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</si>
  <si>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</si>
  <si>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</si>
  <si>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</si>
  <si>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</si>
  <si>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</si>
  <si>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</si>
  <si>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</si>
  <si>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</si>
  <si>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</si>
  <si>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</si>
  <si>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</si>
  <si>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</si>
  <si>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</si>
  <si>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</si>
  <si>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</si>
  <si>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</si>
  <si>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</si>
  <si>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</si>
  <si>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</si>
  <si>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</si>
  <si>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</si>
  <si>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</si>
  <si>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</si>
  <si>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</si>
  <si>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</si>
  <si>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</si>
  <si>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</si>
  <si>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</si>
  <si>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</si>
  <si>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</si>
  <si>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</si>
  <si>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</si>
  <si>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</si>
  <si>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</si>
  <si>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</si>
  <si>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</si>
  <si>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</si>
  <si>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</si>
  <si>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</si>
  <si>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</si>
  <si>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</si>
  <si>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</si>
  <si>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</si>
  <si>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</si>
  <si>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</si>
  <si>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</si>
  <si>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</si>
  <si>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</si>
  <si>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</si>
  <si>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</si>
  <si>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</si>
  <si>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</si>
  <si>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</si>
  <si>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</si>
  <si>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</si>
  <si>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</si>
  <si>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</si>
  <si>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</si>
  <si>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</si>
  <si>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</si>
  <si>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</si>
  <si>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</si>
  <si>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</si>
  <si>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</si>
  <si>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</si>
  <si>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</si>
  <si>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</si>
  <si>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</si>
  <si>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</si>
  <si>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</si>
  <si>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</si>
  <si>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</si>
  <si>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</si>
  <si>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</si>
  <si>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</si>
  <si>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</si>
  <si>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</si>
  <si>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</si>
  <si>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</si>
  <si>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</si>
  <si>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</si>
  <si>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</si>
  <si>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</si>
  <si>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</si>
  <si>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</si>
  <si>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</si>
  <si>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</si>
  <si>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</si>
  <si>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</si>
  <si>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</si>
  <si>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</si>
  <si>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</si>
  <si>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</si>
  <si>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</si>
  <si>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</si>
  <si>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</si>
  <si>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</si>
  <si>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</si>
  <si>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</si>
  <si>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</si>
  <si>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</si>
  <si>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</si>
  <si>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</si>
  <si>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</si>
  <si>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</si>
  <si>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</si>
  <si>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</si>
  <si>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</si>
  <si>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</si>
  <si>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</si>
  <si>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</si>
  <si>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</si>
  <si>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</si>
  <si>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</si>
  <si>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</si>
  <si>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</si>
  <si>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</si>
  <si>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</si>
  <si>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</si>
  <si>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</si>
  <si>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</si>
  <si>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</si>
  <si>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</si>
  <si>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</si>
  <si>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</si>
  <si>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</si>
  <si>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</si>
  <si>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</si>
  <si>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</si>
  <si>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</si>
  <si>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</si>
  <si>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</si>
  <si>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</si>
  <si>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</si>
  <si>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</si>
  <si>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</si>
  <si>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</si>
  <si>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</si>
  <si>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</si>
  <si>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</si>
  <si>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</si>
  <si>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</si>
  <si>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</si>
  <si>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</si>
  <si>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</si>
  <si>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</si>
  <si>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</si>
  <si>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</si>
  <si>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</si>
  <si>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</si>
  <si>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</si>
  <si>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</si>
  <si>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</si>
  <si>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</si>
  <si>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</si>
  <si>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</si>
  <si>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</si>
  <si>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</si>
  <si>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</si>
  <si>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</si>
  <si>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</si>
  <si>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</si>
  <si>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</si>
  <si>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</si>
  <si>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</si>
  <si>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</si>
  <si>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</si>
  <si>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</si>
  <si>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</si>
  <si>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</si>
  <si>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</si>
  <si>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</si>
  <si>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</si>
  <si>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</si>
  <si>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</si>
  <si>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</si>
  <si>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</si>
  <si>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</si>
  <si>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</si>
  <si>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</si>
  <si>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</si>
  <si>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</si>
  <si>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</si>
  <si>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</si>
  <si>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</si>
  <si>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</si>
  <si>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</si>
  <si>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</si>
  <si>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</si>
  <si>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</si>
  <si>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</si>
  <si>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</si>
  <si>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</si>
  <si>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</si>
  <si>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</si>
  <si>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</si>
  <si>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</si>
  <si>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</si>
  <si>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</si>
  <si>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</si>
  <si>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</si>
  <si>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</si>
  <si>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</si>
  <si>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</si>
  <si>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</si>
  <si>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</si>
  <si>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</si>
  <si>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</si>
  <si>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</si>
  <si>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</si>
  <si>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</si>
  <si>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</si>
  <si>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</si>
  <si>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</si>
  <si>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</si>
  <si>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</si>
  <si>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</si>
  <si>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</si>
  <si>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</si>
  <si>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</si>
  <si>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</si>
  <si>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</si>
  <si>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</si>
  <si>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</si>
  <si>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</si>
  <si>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</si>
  <si>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</si>
  <si>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</si>
  <si>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</si>
  <si>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</si>
  <si>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</si>
  <si>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</si>
  <si>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</si>
  <si>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</si>
  <si>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</si>
  <si>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</si>
  <si>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</si>
  <si>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</si>
  <si>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</si>
  <si>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</si>
  <si>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</si>
  <si>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</si>
  <si>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</si>
  <si>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</si>
  <si>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</si>
  <si>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</si>
  <si>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</si>
  <si>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</si>
  <si>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</si>
  <si>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</si>
  <si>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</si>
  <si>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</si>
  <si>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</si>
  <si>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</si>
  <si>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</si>
  <si>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</si>
  <si>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</si>
  <si>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</si>
  <si>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</si>
  <si>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</si>
  <si>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</si>
  <si>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</si>
  <si>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</si>
  <si>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</si>
  <si>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</si>
  <si>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</si>
  <si>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</si>
  <si>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</si>
  <si>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</si>
  <si>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</si>
  <si>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</si>
  <si>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</si>
  <si>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</si>
  <si>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</si>
  <si>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</si>
  <si>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</si>
  <si>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</si>
  <si>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</si>
  <si>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</si>
  <si>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</si>
  <si>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</si>
  <si>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</si>
  <si>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</si>
  <si>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</si>
  <si>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</si>
  <si>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</si>
  <si>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</si>
  <si>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</si>
  <si>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</si>
  <si>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</si>
  <si>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</si>
  <si>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</si>
  <si>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</si>
  <si>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</si>
  <si>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</si>
  <si>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</si>
  <si>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</si>
  <si>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</si>
  <si>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</si>
  <si>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</si>
  <si>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</si>
  <si>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</si>
  <si>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</si>
  <si>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</si>
  <si>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</si>
  <si>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</si>
  <si>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</si>
  <si>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</si>
  <si>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</si>
  <si>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</si>
  <si>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</si>
  <si>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</si>
  <si>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</si>
  <si>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</si>
  <si>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</si>
  <si>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</si>
  <si>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</si>
  <si>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</si>
  <si>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</si>
  <si>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</si>
  <si>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</si>
  <si>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</si>
  <si>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</si>
  <si>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</si>
  <si>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</si>
  <si>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</si>
  <si>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</si>
  <si>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</si>
  <si>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</si>
  <si>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</si>
  <si>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</si>
  <si>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</si>
  <si>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</si>
  <si>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</si>
  <si>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</si>
  <si>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</si>
  <si>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</si>
  <si>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</si>
  <si>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</si>
  <si>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</si>
  <si>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</si>
  <si>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</si>
  <si>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</si>
  <si>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</si>
  <si>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</si>
  <si>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</si>
  <si>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</si>
  <si>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</si>
  <si>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</si>
  <si>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</si>
  <si>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</si>
  <si>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</si>
  <si>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</si>
  <si>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</si>
  <si>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</si>
  <si>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</si>
  <si>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</si>
  <si>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</si>
  <si>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</si>
  <si>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</si>
  <si>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</si>
  <si>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</si>
  <si>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</si>
  <si>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</si>
  <si>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</si>
  <si>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</si>
  <si>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</si>
  <si>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</si>
  <si>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</si>
  <si>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</si>
  <si>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</si>
  <si>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</si>
  <si>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</si>
  <si>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</si>
  <si>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</si>
  <si>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</si>
  <si>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</si>
  <si>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</si>
  <si>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</si>
  <si>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</si>
  <si>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</si>
  <si>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</si>
  <si>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</si>
  <si>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</si>
  <si>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</si>
  <si>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</si>
  <si>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</si>
  <si>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</si>
  <si>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</si>
  <si>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</si>
  <si>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</si>
  <si>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</si>
  <si>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</si>
  <si>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</si>
  <si>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</si>
  <si>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</si>
  <si>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</si>
  <si>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</si>
  <si>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</si>
  <si>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</si>
  <si>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</si>
  <si>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</si>
  <si>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</si>
  <si>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</si>
  <si>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</si>
  <si>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</si>
  <si>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</si>
  <si>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</si>
  <si>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</si>
  <si>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</si>
  <si>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</si>
  <si>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</si>
  <si>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</si>
  <si>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</si>
  <si>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</si>
  <si>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</si>
  <si>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</si>
  <si>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</si>
  <si>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</si>
  <si>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</si>
  <si>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</si>
  <si>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</si>
  <si>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</si>
  <si>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</si>
  <si>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</si>
  <si>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</si>
  <si>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</si>
  <si>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</si>
  <si>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</si>
  <si>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</si>
  <si>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</si>
  <si>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</si>
  <si>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</si>
  <si>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</si>
  <si>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</si>
  <si>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</si>
  <si>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</si>
  <si>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</si>
  <si>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</si>
  <si>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</si>
  <si>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</si>
  <si>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</si>
  <si>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</si>
  <si>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</si>
  <si>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</si>
  <si>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</si>
  <si>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</si>
  <si>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</si>
  <si>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</si>
  <si>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</si>
  <si>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</si>
  <si>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</si>
  <si>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</si>
  <si>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</si>
  <si>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</si>
  <si>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</si>
  <si>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</si>
  <si>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</si>
  <si>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</si>
  <si>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</si>
  <si>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</si>
  <si>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</si>
  <si>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</si>
  <si>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</si>
  <si>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</si>
  <si>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</si>
  <si>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</si>
  <si>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</si>
  <si>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</si>
  <si>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</si>
  <si>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</si>
  <si>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</si>
  <si>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</si>
  <si>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</si>
  <si>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</si>
  <si>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</si>
  <si>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</si>
  <si>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</si>
  <si>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</si>
  <si>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</si>
  <si>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</si>
  <si>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</si>
  <si>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</si>
  <si>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</si>
  <si>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</si>
  <si>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</si>
  <si>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</si>
  <si>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</si>
  <si>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</si>
  <si>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</si>
  <si>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</si>
  <si>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</si>
  <si>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</si>
  <si>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</si>
  <si>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</si>
  <si>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</si>
  <si>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</si>
  <si>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</si>
  <si>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</si>
  <si>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</si>
  <si>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</si>
  <si>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</si>
  <si>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</si>
  <si>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</si>
  <si>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</si>
  <si>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</si>
  <si>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</si>
  <si>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</si>
  <si>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</si>
  <si>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</si>
  <si>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</si>
  <si>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</si>
  <si>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</si>
  <si>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</si>
  <si>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</si>
  <si>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</si>
  <si>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</si>
  <si>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</si>
  <si>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</si>
  <si>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</si>
  <si>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</si>
  <si>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</si>
  <si>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</si>
  <si>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</si>
  <si>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</si>
  <si>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</si>
  <si>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</si>
  <si>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</si>
  <si>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</si>
  <si>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</si>
  <si>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</si>
  <si>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</si>
  <si>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</si>
  <si>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</si>
  <si>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</si>
  <si>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</si>
  <si>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</si>
  <si>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</si>
  <si>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</si>
  <si>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</si>
  <si>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</si>
  <si>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</si>
  <si>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</si>
  <si>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</si>
  <si>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</si>
  <si>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</si>
  <si>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</si>
  <si>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</si>
  <si>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</si>
  <si>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</si>
  <si>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</si>
  <si>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</si>
  <si>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</si>
  <si>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</si>
  <si>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</si>
  <si>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</si>
  <si>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</si>
  <si>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</si>
  <si>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</si>
  <si>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</si>
  <si>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</si>
  <si>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</si>
  <si>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</si>
  <si>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</si>
  <si>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</si>
  <si>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</si>
  <si>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</si>
  <si>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</si>
  <si>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</si>
  <si>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</si>
  <si>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</si>
  <si>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</si>
  <si>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</si>
  <si>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</si>
  <si>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</si>
  <si>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</si>
  <si>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</si>
  <si>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</si>
  <si>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</si>
  <si>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</si>
  <si>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</si>
  <si>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</si>
  <si>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</si>
  <si>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</si>
  <si>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</si>
  <si>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</si>
  <si>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</si>
  <si>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</si>
  <si>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</si>
  <si>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</si>
  <si>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</si>
  <si>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</si>
  <si>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</si>
  <si>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</si>
  <si>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</si>
  <si>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</si>
  <si>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</si>
  <si>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</si>
  <si>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</si>
  <si>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</si>
  <si>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</si>
  <si>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</si>
  <si>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</si>
  <si>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</si>
  <si>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</si>
  <si>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</si>
  <si>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</si>
  <si>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</si>
  <si>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</si>
  <si>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</si>
  <si>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</si>
  <si>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</si>
  <si>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</si>
  <si>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</si>
  <si>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</si>
  <si>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</si>
  <si>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</si>
  <si>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</si>
  <si>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</si>
  <si>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</si>
  <si>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</si>
  <si>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</si>
  <si>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</si>
  <si>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</si>
  <si>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</si>
  <si>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</si>
  <si>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</si>
  <si>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</si>
  <si>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</si>
  <si>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</si>
  <si>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</si>
  <si>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</si>
  <si>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</si>
  <si>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</si>
  <si>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</si>
  <si>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</si>
  <si>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</si>
  <si>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</si>
  <si>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</si>
  <si>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</si>
  <si>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</si>
  <si>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</si>
  <si>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</si>
  <si>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</si>
  <si>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</si>
  <si>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</si>
  <si>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</si>
  <si>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</si>
  <si>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</si>
  <si>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</si>
  <si>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</si>
  <si>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</si>
  <si>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</si>
  <si>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</si>
  <si>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</si>
  <si>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</si>
  <si>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</si>
  <si>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</si>
  <si>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</si>
  <si>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</si>
  <si>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</si>
  <si>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</si>
  <si>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</si>
  <si>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</si>
  <si>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</si>
  <si>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</si>
  <si>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</si>
  <si>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</si>
  <si>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</si>
  <si>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</si>
  <si>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</si>
  <si>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</si>
  <si>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</si>
  <si>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</si>
  <si>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</si>
  <si>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</si>
  <si>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</si>
  <si>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</si>
  <si>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</si>
  <si>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</si>
  <si>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</si>
  <si>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</si>
  <si>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</si>
  <si>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</si>
  <si>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</si>
  <si>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</si>
  <si>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</si>
  <si>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</si>
  <si>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</si>
  <si>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</si>
  <si>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</si>
  <si>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</si>
  <si>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</si>
  <si>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</si>
  <si>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</si>
  <si>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</si>
  <si>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</si>
  <si>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</si>
  <si>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</si>
  <si>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</si>
  <si>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</si>
  <si>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</si>
  <si>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</si>
  <si>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</si>
  <si>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</si>
  <si>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</si>
  <si>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</si>
  <si>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</si>
  <si>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</si>
  <si>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</si>
  <si>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</si>
  <si>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</si>
  <si>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</si>
  <si>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</si>
  <si>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</si>
  <si>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</si>
  <si>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</si>
  <si>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</si>
  <si>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</si>
  <si>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</si>
  <si>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</si>
  <si>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</si>
  <si>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</si>
  <si>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</si>
  <si>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</si>
  <si>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</si>
  <si>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</si>
  <si>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</si>
  <si>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</si>
  <si>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</si>
  <si>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</si>
  <si>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</si>
  <si>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</si>
  <si>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</si>
  <si>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</si>
  <si>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</si>
  <si>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</si>
  <si>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</si>
  <si>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</si>
  <si>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</si>
  <si>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</si>
  <si>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</si>
  <si>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</si>
  <si>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</si>
  <si>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</si>
  <si>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</si>
  <si>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</si>
  <si>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</si>
  <si>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</si>
  <si>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</si>
  <si>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</si>
  <si>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</si>
  <si>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</si>
  <si>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</si>
  <si>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</si>
  <si>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</si>
  <si>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</si>
  <si>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</si>
  <si>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</si>
  <si>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</si>
  <si>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</si>
  <si>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</si>
  <si>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</si>
  <si>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</si>
  <si>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</si>
  <si>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</si>
  <si>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</si>
  <si>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</si>
  <si>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</si>
  <si>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</si>
  <si>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</si>
  <si>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</si>
  <si>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</si>
  <si>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</si>
  <si>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</si>
  <si>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</si>
  <si>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</si>
  <si>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</si>
  <si>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</si>
  <si>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</si>
  <si>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</si>
  <si>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</si>
  <si>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</si>
  <si>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</si>
  <si>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</si>
  <si>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</si>
  <si>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</si>
  <si>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</si>
  <si>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</si>
  <si>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</si>
  <si>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</si>
  <si>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</si>
  <si>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</si>
  <si>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</si>
  <si>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</si>
  <si>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</si>
  <si>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</si>
  <si>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</si>
  <si>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</si>
  <si>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</si>
  <si>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</si>
  <si>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</si>
  <si>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</si>
  <si>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</si>
  <si>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</si>
  <si>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</si>
  <si>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</si>
  <si>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</si>
  <si>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</si>
  <si>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</si>
  <si>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</si>
  <si>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</si>
  <si>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</si>
  <si>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</si>
  <si>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</si>
  <si>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</si>
  <si>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</si>
  <si>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</si>
  <si>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</si>
  <si>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</si>
  <si>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</si>
  <si>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</si>
  <si>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</si>
  <si>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</si>
  <si>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</si>
  <si>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</si>
  <si>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</si>
  <si>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</si>
  <si>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</si>
  <si>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</si>
  <si>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</si>
  <si>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</si>
  <si>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</si>
  <si>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</si>
  <si>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</si>
  <si>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</si>
  <si>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</si>
  <si>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</si>
  <si>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</si>
  <si>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</si>
  <si>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</si>
  <si>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</si>
  <si>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</si>
  <si>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</si>
  <si>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</si>
  <si>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</si>
  <si>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</si>
  <si>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</si>
  <si>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</si>
  <si>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</si>
  <si>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</si>
  <si>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</si>
  <si>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</si>
  <si>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</si>
  <si>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</si>
  <si>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</si>
  <si>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</si>
  <si>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</si>
  <si>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</si>
  <si>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</si>
  <si>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</si>
  <si>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</si>
  <si>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</si>
  <si>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</si>
  <si>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</si>
  <si>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</si>
  <si>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</si>
  <si>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</si>
  <si>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</si>
  <si>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</si>
  <si>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</si>
  <si>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</si>
  <si>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</si>
  <si>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</si>
  <si>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</si>
  <si>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</si>
  <si>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</si>
  <si>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</si>
  <si>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</si>
  <si>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</si>
  <si>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</si>
  <si>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</si>
  <si>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</si>
  <si>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</si>
  <si>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</si>
  <si>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</si>
  <si>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</si>
  <si>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</si>
  <si>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</si>
  <si>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</si>
  <si>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</si>
  <si>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</si>
  <si>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</si>
  <si>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</si>
  <si>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</si>
  <si>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</si>
  <si>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</si>
  <si>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</si>
  <si>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</si>
  <si>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</si>
  <si>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</si>
  <si>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</si>
  <si>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</si>
  <si>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</si>
  <si>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</si>
  <si>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</si>
  <si>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</si>
  <si>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</si>
  <si>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</si>
  <si>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</si>
  <si>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</si>
  <si>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</si>
  <si>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</si>
  <si>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</si>
  <si>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</si>
  <si>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</si>
  <si>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</si>
  <si>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</si>
  <si>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</si>
  <si>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</si>
  <si>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</si>
  <si>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</si>
  <si>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</si>
  <si>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</si>
  <si>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</si>
  <si>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</si>
  <si>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</si>
  <si>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</si>
  <si>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</si>
  <si>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</si>
  <si>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</si>
  <si>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</si>
  <si>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</si>
  <si>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</si>
  <si>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</si>
  <si>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</si>
  <si>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</si>
  <si>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</si>
  <si>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</si>
  <si>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</si>
  <si>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</si>
  <si>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</si>
  <si>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</si>
  <si>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</si>
  <si>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</si>
  <si>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</si>
  <si>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</si>
  <si>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</si>
  <si>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</si>
  <si>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</si>
  <si>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</si>
  <si>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</si>
  <si>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</si>
  <si>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</si>
  <si>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</si>
  <si>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</si>
  <si>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</si>
  <si>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</si>
  <si>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</si>
  <si>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</si>
  <si>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</si>
  <si>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</si>
  <si>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</si>
  <si>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</si>
  <si>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</si>
  <si>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</si>
  <si>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</si>
  <si>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</si>
  <si>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</si>
  <si>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</si>
  <si>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</si>
  <si>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</si>
  <si>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</si>
  <si>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</si>
  <si>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</si>
  <si>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</si>
  <si>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</si>
  <si>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</si>
  <si>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</si>
  <si>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</si>
  <si>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</si>
  <si>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</si>
  <si>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</si>
  <si>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</si>
  <si>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</si>
  <si>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</si>
  <si>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</si>
  <si>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</si>
  <si>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</si>
  <si>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</si>
  <si>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</si>
  <si>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</si>
  <si>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</si>
  <si>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</si>
  <si>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</si>
  <si>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</si>
  <si>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</si>
  <si>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</si>
  <si>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</si>
  <si>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</si>
  <si>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</si>
  <si>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</si>
  <si>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</si>
  <si>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</si>
  <si>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</si>
  <si>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</si>
  <si>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</si>
  <si>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</si>
  <si>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</si>
  <si>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</si>
  <si>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</si>
  <si>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</si>
  <si>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</si>
  <si>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</si>
  <si>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</si>
  <si>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</si>
  <si>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</si>
  <si>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</si>
  <si>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</si>
  <si>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</si>
  <si>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</si>
  <si>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</si>
  <si>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</si>
  <si>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</si>
  <si>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</si>
  <si>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</si>
  <si>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</si>
  <si>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</si>
  <si>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</si>
  <si>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</si>
  <si>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</si>
  <si>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</si>
  <si>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</si>
  <si>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</si>
  <si>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</si>
  <si>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</si>
  <si>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</si>
  <si>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</si>
  <si>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</si>
  <si>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</si>
  <si>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</si>
  <si>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</si>
  <si>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</si>
  <si>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</si>
  <si>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</si>
  <si>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</si>
  <si>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</si>
  <si>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</si>
  <si>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</si>
  <si>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</si>
  <si>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</si>
  <si>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</si>
  <si>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</si>
  <si>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</si>
  <si>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</si>
  <si>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</si>
  <si>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</si>
  <si>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</si>
  <si>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</si>
  <si>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</si>
  <si>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</si>
  <si>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</si>
  <si>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</si>
  <si>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</si>
  <si>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</si>
  <si>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</si>
  <si>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</si>
  <si>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</si>
  <si>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</si>
  <si>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</si>
  <si>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</si>
  <si>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</si>
  <si>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</si>
  <si>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</si>
  <si>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</si>
  <si>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</si>
  <si>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</si>
  <si>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</si>
  <si>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</si>
  <si>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</si>
  <si>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</si>
  <si>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</si>
  <si>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</si>
  <si>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</si>
  <si>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</si>
  <si>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</si>
  <si>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</si>
  <si>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</si>
  <si>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</si>
  <si>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</si>
  <si>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</si>
  <si>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</si>
  <si>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</si>
  <si>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</si>
  <si>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</si>
  <si>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</si>
  <si>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</si>
  <si>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</si>
  <si>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</si>
  <si>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</si>
  <si>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</si>
  <si>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</si>
  <si>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</si>
  <si>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</si>
  <si>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</si>
  <si>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</si>
  <si>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</si>
  <si>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</si>
  <si>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</si>
  <si>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</si>
  <si>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</si>
  <si>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</si>
  <si>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</si>
  <si>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</si>
  <si>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</si>
  <si>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</si>
  <si>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</si>
  <si>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</si>
  <si>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</si>
  <si>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</si>
  <si>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</si>
  <si>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</si>
  <si>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</si>
  <si>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</si>
  <si>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</si>
  <si>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</si>
  <si>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</si>
  <si>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</si>
  <si>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</si>
  <si>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</si>
  <si>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</si>
  <si>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</si>
  <si>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</si>
  <si>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</si>
  <si>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</si>
  <si>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</si>
  <si>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</si>
  <si>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</si>
  <si>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</si>
  <si>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</si>
  <si>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</si>
  <si>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</si>
  <si>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</si>
  <si>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</si>
  <si>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</si>
  <si>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</si>
  <si>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</si>
  <si>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</si>
  <si>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</si>
  <si>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</si>
  <si>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</si>
  <si>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</si>
  <si>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</si>
  <si>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</si>
  <si>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</si>
  <si>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</si>
  <si>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</si>
  <si>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</si>
  <si>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</si>
  <si>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</si>
  <si>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</si>
  <si>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</si>
  <si>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</si>
  <si>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</si>
  <si>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</si>
  <si>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</si>
  <si>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</si>
  <si>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</si>
  <si>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</si>
  <si>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</si>
  <si>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</si>
  <si>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</si>
  <si>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</si>
  <si>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</si>
  <si>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</si>
  <si>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</si>
  <si>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</si>
  <si>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</si>
  <si>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</si>
  <si>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</si>
  <si>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</si>
  <si>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</si>
  <si>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</si>
  <si>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</si>
  <si>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</si>
  <si>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</si>
  <si>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</si>
  <si>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</si>
  <si>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</si>
  <si>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</si>
  <si>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</si>
  <si>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</si>
  <si>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</si>
  <si>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</si>
  <si>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</si>
  <si>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</si>
  <si>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</si>
  <si>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</si>
  <si>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</si>
  <si>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</si>
  <si>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</si>
  <si>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</si>
  <si>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</si>
  <si>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</si>
  <si>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</si>
  <si>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</si>
  <si>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</si>
  <si>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</si>
  <si>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</si>
  <si>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</si>
  <si>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</si>
  <si>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</si>
  <si>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</si>
  <si>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</si>
  <si>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</si>
  <si>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</si>
  <si>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</si>
  <si>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</si>
  <si>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</si>
  <si>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</si>
  <si>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</si>
  <si>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</si>
  <si>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</si>
  <si>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</si>
  <si>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</si>
  <si>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</si>
  <si>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</si>
  <si>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</si>
  <si>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</si>
  <si>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</si>
  <si>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</si>
  <si>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</si>
  <si>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</si>
  <si>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</si>
  <si>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</si>
  <si>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</si>
  <si>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</si>
  <si>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</si>
  <si>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</si>
  <si>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</si>
  <si>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</si>
  <si>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</si>
  <si>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</si>
  <si>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</si>
  <si>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</si>
  <si>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</si>
  <si>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</si>
  <si>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</si>
  <si>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</si>
  <si>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</si>
  <si>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</si>
  <si>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</si>
  <si>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</si>
  <si>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</si>
  <si>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</si>
  <si>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</si>
  <si>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</si>
  <si>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</si>
  <si>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</si>
  <si>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</si>
  <si>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</si>
  <si>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</si>
  <si>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</si>
  <si>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</si>
  <si>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</si>
  <si>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</si>
  <si>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</si>
  <si>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</si>
  <si>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</si>
  <si>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</si>
  <si>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</si>
  <si>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</si>
  <si>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</si>
  <si>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</si>
  <si>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</si>
  <si>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</si>
  <si>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</si>
  <si>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</si>
  <si>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</si>
  <si>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</si>
  <si>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</si>
  <si>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</si>
  <si>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</si>
  <si>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</si>
  <si>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</si>
  <si>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</si>
  <si>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</si>
  <si>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</si>
  <si>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</si>
  <si>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</si>
  <si>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</si>
  <si>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</si>
  <si>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</si>
  <si>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</si>
  <si>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</si>
  <si>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</si>
  <si>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</si>
  <si>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</si>
  <si>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</si>
  <si>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</si>
  <si>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</si>
  <si>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</si>
  <si>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</si>
  <si>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</si>
  <si>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</si>
  <si>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</si>
  <si>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</si>
  <si>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</si>
  <si>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</si>
  <si>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</si>
  <si>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</si>
  <si>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</si>
  <si>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</si>
  <si>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</si>
  <si>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</si>
  <si>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</si>
  <si>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</si>
  <si>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</si>
  <si>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</si>
  <si>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</si>
  <si>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</si>
  <si>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</si>
  <si>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</si>
  <si>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</si>
  <si>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</si>
  <si>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</si>
  <si>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</si>
  <si>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</si>
  <si>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</si>
  <si>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</si>
  <si>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</si>
  <si>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</si>
  <si>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</si>
  <si>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</si>
  <si>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</si>
  <si>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</si>
  <si>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</si>
  <si>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</si>
  <si>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</si>
  <si>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</si>
  <si>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</si>
  <si>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</si>
  <si>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</si>
  <si>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</si>
  <si>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</si>
  <si>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</si>
  <si>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</si>
  <si>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</si>
  <si>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</si>
  <si>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</si>
  <si>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</si>
  <si>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</si>
  <si>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</si>
  <si>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</si>
  <si>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</si>
  <si>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</si>
  <si>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</si>
  <si>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</si>
  <si>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</si>
  <si>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</si>
  <si>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</si>
  <si>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</si>
  <si>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</si>
  <si>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</si>
  <si>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</si>
  <si>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</si>
  <si>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</si>
  <si>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</si>
  <si>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</si>
  <si>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</si>
  <si>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</si>
  <si>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</si>
  <si>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</si>
  <si>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</si>
  <si>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</si>
  <si>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</si>
  <si>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</si>
  <si>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</si>
  <si>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</si>
  <si>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</si>
  <si>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</si>
  <si>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</si>
  <si>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</si>
  <si>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</si>
  <si>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</si>
  <si>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</si>
  <si>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</si>
  <si>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</si>
  <si>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</si>
  <si>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</si>
  <si>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</si>
  <si>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</si>
  <si>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</si>
  <si>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</si>
  <si>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</si>
  <si>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</si>
  <si>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</si>
  <si>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</si>
  <si>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</si>
  <si>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</si>
  <si>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</si>
  <si>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</si>
  <si>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</si>
  <si>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</si>
  <si>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</si>
  <si>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</si>
  <si>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</si>
  <si>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</si>
  <si>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</si>
  <si>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</si>
  <si>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</si>
  <si>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</si>
  <si>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</si>
  <si>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</si>
  <si>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</si>
  <si>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</si>
  <si>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</si>
  <si>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</si>
  <si>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</si>
  <si>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</si>
  <si>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</si>
  <si>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</si>
  <si>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</si>
  <si>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</si>
  <si>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</si>
  <si>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</si>
  <si>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</si>
  <si>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</si>
  <si>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</si>
  <si>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</si>
  <si>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</si>
  <si>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</si>
  <si>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</si>
  <si>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</si>
  <si>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</si>
  <si>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</si>
  <si>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</si>
  <si>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</si>
  <si>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</si>
  <si>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</si>
  <si>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</si>
  <si>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</si>
  <si>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</si>
  <si>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</si>
  <si>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</si>
  <si>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</si>
  <si>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</si>
  <si>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</si>
  <si>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</si>
  <si>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</si>
  <si>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</si>
  <si>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</si>
  <si>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</si>
  <si>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</si>
  <si>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</si>
  <si>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</si>
  <si>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</si>
  <si>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</si>
  <si>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</si>
  <si>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</si>
  <si>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</si>
  <si>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</si>
  <si>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</si>
  <si>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</si>
  <si>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</si>
  <si>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</si>
  <si>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</si>
  <si>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</si>
  <si>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</si>
  <si>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</si>
  <si>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</si>
  <si>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</si>
  <si>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</si>
  <si>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</si>
  <si>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</si>
  <si>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</si>
  <si>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</si>
  <si>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</si>
  <si>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</si>
  <si>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</si>
  <si>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</si>
  <si>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</si>
  <si>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</si>
  <si>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</si>
  <si>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</si>
  <si>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</si>
  <si>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</si>
  <si>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</si>
  <si>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</si>
  <si>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</si>
  <si>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</si>
  <si>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</si>
  <si>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</si>
  <si>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</si>
  <si>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</si>
  <si>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</si>
  <si>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</si>
  <si>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</si>
  <si>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</si>
  <si>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</si>
  <si>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</si>
  <si>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</si>
  <si>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</si>
  <si>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</si>
  <si>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</si>
  <si>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</si>
  <si>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</si>
  <si>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</si>
  <si>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</si>
  <si>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</si>
  <si>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</si>
  <si>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</si>
  <si>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</si>
  <si>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</si>
  <si>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</si>
  <si>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</si>
  <si>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</si>
  <si>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</si>
  <si>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</si>
  <si>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</si>
  <si>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</si>
  <si>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</si>
  <si>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</si>
  <si>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</si>
  <si>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</si>
  <si>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</si>
  <si>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</si>
  <si>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</si>
  <si>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</si>
  <si>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</si>
  <si>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</si>
  <si>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</si>
  <si>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</si>
  <si>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</si>
  <si>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</si>
  <si>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</si>
  <si>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</si>
  <si>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</si>
  <si>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</si>
  <si>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</si>
  <si>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</si>
  <si>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</si>
  <si>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</si>
  <si>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</si>
  <si>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</si>
  <si>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</si>
  <si>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</si>
  <si>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</si>
  <si>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</si>
  <si>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</si>
  <si>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</si>
  <si>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</si>
  <si>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</si>
  <si>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</si>
  <si>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</si>
  <si>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</si>
  <si>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</si>
  <si>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</si>
  <si>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</si>
  <si>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</si>
  <si>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</si>
  <si>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</si>
  <si>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</si>
  <si>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</si>
  <si>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</si>
  <si>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</si>
  <si>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</si>
  <si>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</si>
  <si>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</si>
  <si>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</si>
  <si>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</si>
  <si>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</si>
  <si>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</si>
  <si>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</si>
  <si>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</si>
  <si>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</si>
  <si>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</si>
  <si>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</si>
  <si>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</si>
  <si>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</si>
  <si>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</si>
  <si>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</si>
  <si>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</si>
  <si>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</si>
  <si>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</si>
  <si>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</si>
  <si>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</si>
  <si>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</si>
  <si>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</si>
  <si>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</si>
  <si>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</si>
  <si>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</si>
  <si>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</si>
  <si>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</si>
  <si>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</si>
  <si>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</si>
  <si>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</si>
  <si>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</si>
  <si>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</si>
  <si>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</si>
  <si>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</si>
  <si>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</si>
  <si>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</si>
  <si>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</si>
  <si>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</si>
  <si>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</si>
  <si>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</si>
  <si>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</si>
  <si>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</si>
  <si>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</si>
  <si>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</si>
  <si>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</si>
  <si>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</si>
  <si>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</si>
  <si>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</si>
  <si>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</si>
  <si>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</si>
  <si>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</si>
  <si>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</si>
  <si>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</si>
  <si>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</si>
  <si>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</si>
  <si>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</si>
  <si>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</si>
  <si>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</si>
  <si>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</si>
  <si>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</si>
  <si>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</si>
  <si>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</si>
  <si>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</si>
  <si>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</si>
  <si>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</si>
  <si>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</si>
  <si>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</si>
  <si>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</si>
  <si>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</si>
  <si>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</si>
  <si>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</si>
  <si>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</si>
  <si>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</si>
  <si>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</si>
  <si>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</si>
  <si>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</si>
  <si>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</si>
  <si>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</si>
  <si>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</si>
  <si>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</si>
  <si>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</si>
  <si>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</si>
  <si>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</si>
  <si>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</si>
  <si>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</si>
  <si>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</si>
  <si>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</si>
  <si>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</si>
  <si>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</si>
  <si>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</si>
  <si>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</si>
  <si>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</si>
  <si>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</si>
  <si>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</si>
  <si>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</si>
  <si>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</si>
  <si>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</si>
  <si>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</si>
  <si>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</si>
  <si>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</si>
  <si>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</si>
  <si>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</si>
  <si>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</si>
  <si>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</si>
  <si>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</si>
  <si>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</si>
  <si>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</si>
  <si>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</si>
  <si>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</si>
  <si>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</si>
  <si>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</si>
  <si>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</si>
  <si>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</si>
  <si>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</si>
  <si>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</si>
  <si>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</si>
  <si>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</si>
  <si>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</si>
  <si>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</si>
  <si>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</si>
  <si>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</si>
  <si>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</si>
  <si>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</si>
  <si>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</si>
  <si>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</si>
  <si>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</si>
  <si>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</si>
  <si>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</si>
  <si>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</si>
  <si>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</si>
  <si>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</si>
  <si>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</si>
  <si>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</si>
  <si>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</si>
  <si>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</si>
  <si>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</si>
  <si>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</si>
  <si>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</si>
  <si>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</si>
  <si>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</si>
  <si>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</si>
  <si>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</si>
  <si>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</si>
  <si>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</si>
  <si>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</si>
  <si>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</si>
  <si>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</si>
  <si>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</si>
  <si>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</si>
  <si>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</si>
  <si>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</si>
  <si>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</si>
  <si>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</si>
  <si>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</si>
  <si>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</si>
  <si>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</si>
  <si>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</si>
  <si>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</si>
  <si>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</si>
  <si>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</si>
  <si>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</si>
  <si>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</si>
  <si>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</si>
  <si>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</si>
  <si>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</si>
  <si>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</si>
  <si>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</si>
  <si>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</si>
  <si>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</si>
  <si>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</si>
  <si>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</si>
  <si>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</si>
  <si>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</si>
  <si>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</si>
  <si>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</si>
  <si>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</si>
  <si>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</si>
  <si>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</si>
  <si>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</si>
  <si>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</si>
  <si>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</si>
  <si>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</si>
  <si>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</si>
  <si>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</si>
  <si>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</si>
  <si>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</si>
  <si>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</si>
  <si>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</si>
  <si>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</si>
  <si>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</si>
  <si>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</si>
  <si>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</si>
  <si>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</si>
  <si>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</si>
  <si>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</si>
  <si>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</si>
  <si>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</si>
  <si>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</si>
  <si>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</si>
  <si>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</si>
  <si>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</si>
  <si>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</si>
  <si>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</si>
  <si>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</si>
  <si>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</si>
  <si>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</si>
  <si>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</si>
  <si>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</si>
  <si>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</si>
  <si>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</si>
  <si>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</si>
  <si>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</si>
  <si>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</si>
  <si>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</si>
  <si>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</si>
  <si>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</si>
  <si>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</si>
  <si>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</si>
  <si>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</si>
  <si>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</si>
  <si>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</si>
  <si>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</si>
  <si>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</si>
  <si>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</si>
  <si>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</si>
  <si>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</si>
  <si>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</si>
  <si>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</si>
  <si>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</si>
  <si>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</si>
  <si>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</si>
  <si>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</si>
  <si>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</si>
  <si>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</si>
  <si>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</si>
  <si>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</si>
  <si>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</si>
  <si>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</si>
  <si>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</si>
  <si>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</si>
  <si>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</si>
  <si>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</si>
  <si>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</si>
  <si>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</si>
  <si>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</si>
  <si>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</si>
  <si>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</si>
  <si>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</si>
  <si>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</si>
  <si>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</si>
  <si>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</si>
  <si>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</si>
  <si>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</si>
  <si>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</si>
  <si>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</si>
  <si>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</si>
  <si>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</si>
  <si>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</si>
  <si>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</si>
  <si>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</si>
  <si>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</si>
  <si>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</si>
  <si>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</si>
  <si>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</si>
  <si>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</si>
  <si>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</si>
  <si>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</si>
  <si>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</si>
  <si>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</si>
  <si>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</si>
  <si>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</si>
  <si>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</si>
  <si>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</si>
  <si>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</si>
  <si>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</si>
  <si>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</si>
  <si>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</si>
  <si>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</si>
  <si>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</si>
  <si>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</si>
  <si>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</si>
  <si>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</si>
  <si>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</si>
  <si>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</si>
  <si>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</si>
  <si>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</si>
  <si>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</si>
  <si>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</si>
  <si>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</si>
  <si>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</si>
  <si>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</si>
  <si>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</si>
  <si>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</si>
  <si>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</si>
  <si>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</si>
  <si>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</si>
  <si>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</si>
  <si>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</si>
  <si>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</si>
  <si>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</si>
  <si>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</si>
  <si>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</si>
  <si>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</si>
  <si>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</si>
  <si>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</si>
  <si>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</si>
  <si>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</si>
  <si>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</si>
  <si>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</si>
  <si>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</si>
  <si>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</si>
  <si>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</si>
  <si>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</si>
  <si>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</si>
  <si>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</si>
  <si>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</si>
  <si>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</si>
  <si>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</si>
  <si>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</si>
  <si>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</si>
  <si>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</si>
  <si>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</si>
  <si>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</si>
  <si>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</si>
  <si>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</si>
  <si>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</si>
  <si>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</si>
  <si>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</si>
  <si>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</si>
  <si>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</si>
  <si>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</si>
  <si>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</si>
  <si>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</si>
  <si>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</si>
  <si>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</si>
  <si>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</si>
  <si>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</si>
  <si>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</si>
  <si>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</si>
  <si>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</si>
  <si>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</si>
  <si>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</si>
  <si>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</si>
  <si>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</si>
  <si>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</si>
  <si>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</si>
  <si>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</si>
  <si>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</si>
  <si>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</si>
  <si>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</si>
  <si>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</si>
  <si>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</si>
  <si>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</si>
  <si>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</si>
  <si>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</si>
  <si>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</si>
  <si>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</si>
  <si>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</si>
  <si>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</si>
  <si>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</si>
  <si>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</si>
  <si>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</si>
  <si>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</si>
  <si>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</si>
  <si>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</si>
  <si>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</si>
  <si>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</si>
  <si>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</si>
  <si>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</si>
  <si>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</si>
  <si>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</si>
  <si>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</si>
  <si>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</si>
  <si>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</si>
  <si>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</si>
  <si>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</si>
  <si>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</si>
  <si>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</si>
  <si>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</si>
  <si>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</si>
  <si>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</si>
  <si>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</si>
  <si>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</si>
  <si>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</si>
  <si>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</si>
  <si>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</si>
  <si>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</si>
  <si>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</si>
  <si>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</si>
  <si>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</si>
  <si>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</si>
  <si>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</si>
  <si>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</si>
  <si>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</si>
  <si>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</si>
  <si>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</si>
  <si>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</si>
  <si>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</si>
  <si>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</si>
  <si>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</si>
  <si>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</si>
  <si>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</si>
  <si>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</si>
  <si>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</si>
  <si>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</si>
  <si>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</si>
  <si>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</si>
  <si>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</si>
  <si>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</si>
  <si>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</si>
  <si>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</si>
  <si>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</si>
  <si>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</si>
  <si>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</si>
  <si>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</si>
  <si>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</si>
  <si>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</si>
  <si>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</si>
  <si>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</si>
  <si>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</si>
  <si>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</si>
  <si>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</si>
  <si>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</si>
  <si>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</si>
  <si>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</si>
  <si>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</si>
  <si>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</si>
  <si>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</si>
  <si>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</si>
  <si>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</si>
  <si>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</si>
  <si>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</si>
  <si>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</si>
  <si>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</si>
  <si>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</si>
  <si>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</si>
  <si>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</si>
  <si>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</si>
  <si>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</si>
  <si>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</si>
  <si>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</si>
  <si>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</si>
  <si>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</si>
  <si>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</si>
  <si>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</si>
  <si>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</si>
  <si>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</si>
  <si>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</si>
  <si>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</si>
  <si>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</si>
  <si>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</si>
  <si>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</si>
  <si>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</si>
  <si>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</si>
  <si>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</si>
  <si>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</si>
  <si>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</si>
  <si>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</si>
  <si>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</si>
  <si>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</si>
  <si>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</si>
  <si>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</si>
  <si>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</si>
  <si>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</si>
  <si>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</si>
  <si>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</si>
  <si>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</si>
  <si>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</si>
  <si>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</si>
  <si>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</si>
  <si>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</si>
  <si>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</si>
  <si>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</si>
  <si>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</si>
  <si>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</si>
  <si>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</si>
  <si>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</si>
  <si>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</si>
  <si>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</si>
  <si>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</si>
  <si>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</si>
  <si>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</si>
  <si>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</si>
  <si>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</si>
  <si>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</si>
  <si>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</si>
  <si>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</si>
  <si>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</si>
  <si>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</si>
  <si>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</si>
  <si>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</si>
  <si>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</si>
  <si>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</si>
  <si>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</si>
  <si>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</si>
  <si>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</si>
  <si>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</si>
  <si>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</si>
  <si>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</si>
  <si>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</si>
  <si>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</si>
  <si>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</si>
  <si>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</si>
  <si>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</si>
  <si>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</si>
  <si>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</si>
  <si>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</si>
  <si>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</si>
  <si>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</si>
  <si>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</si>
  <si>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</si>
  <si>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</si>
  <si>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</si>
  <si>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</si>
  <si>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</si>
  <si>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</si>
  <si>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</si>
  <si>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</si>
  <si>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</si>
  <si>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</si>
  <si>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</si>
  <si>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</si>
  <si>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</si>
  <si>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</si>
  <si>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</si>
  <si>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</si>
  <si>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</si>
  <si>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</si>
  <si>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</si>
  <si>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</si>
  <si>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</si>
  <si>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</si>
  <si>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</si>
  <si>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</si>
  <si>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</si>
  <si>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</si>
  <si>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</si>
  <si>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</si>
  <si>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</si>
  <si>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</si>
  <si>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</si>
  <si>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</si>
  <si>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</si>
  <si>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</si>
  <si>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</si>
  <si>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</si>
  <si>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</si>
  <si>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</si>
  <si>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</si>
  <si>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</si>
  <si>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</si>
  <si>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</si>
  <si>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</si>
  <si>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</si>
  <si>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</si>
  <si>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</si>
  <si>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</si>
  <si>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</si>
  <si>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</si>
  <si>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</si>
  <si>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</si>
  <si>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</si>
  <si>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</si>
  <si>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</si>
  <si>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</si>
  <si>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</si>
  <si>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</si>
  <si>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</si>
  <si>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</si>
  <si>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</si>
  <si>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</si>
  <si>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</si>
  <si>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</si>
  <si>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</si>
  <si>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</si>
  <si>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</si>
  <si>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</si>
  <si>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</si>
  <si>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</si>
  <si>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</si>
  <si>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</si>
  <si>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</si>
  <si>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</si>
  <si>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</si>
  <si>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</si>
  <si>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</si>
  <si>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</si>
  <si>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</si>
  <si>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</si>
  <si>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</si>
  <si>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</si>
  <si>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</si>
  <si>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</si>
  <si>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</si>
  <si>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</si>
  <si>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</si>
  <si>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</si>
  <si>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</si>
  <si>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</si>
  <si>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</si>
  <si>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</si>
  <si>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</si>
  <si>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</si>
  <si>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</si>
  <si>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</si>
  <si>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</si>
  <si>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</si>
  <si>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</si>
  <si>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</si>
  <si>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</si>
  <si>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</si>
  <si>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</si>
  <si>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</si>
  <si>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</si>
  <si>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</si>
  <si>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</si>
  <si>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</si>
  <si>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</si>
  <si>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</si>
  <si>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</si>
  <si>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</si>
  <si>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</si>
  <si>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</si>
  <si>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</si>
  <si>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</si>
  <si>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</si>
  <si>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</si>
  <si>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</si>
  <si>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</si>
  <si>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</si>
  <si>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</si>
  <si>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</si>
  <si>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</si>
  <si>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</si>
  <si>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</si>
  <si>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</si>
  <si>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</si>
  <si>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</si>
  <si>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</si>
  <si>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</si>
  <si>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</si>
  <si>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</si>
  <si>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</si>
  <si>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</si>
  <si>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</si>
  <si>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</si>
  <si>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</si>
  <si>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</si>
  <si>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</si>
  <si>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</si>
  <si>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</si>
  <si>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</si>
  <si>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</si>
  <si>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</si>
  <si>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</si>
  <si>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</si>
  <si>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</si>
  <si>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</si>
  <si>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</si>
  <si>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</si>
  <si>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</si>
  <si>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</si>
  <si>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</si>
  <si>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</si>
  <si>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</si>
  <si>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</si>
  <si>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</si>
  <si>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</si>
  <si>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</si>
  <si>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</si>
  <si>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</si>
  <si>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</si>
  <si>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</si>
  <si>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</si>
  <si>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</si>
  <si>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</si>
  <si>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</si>
  <si>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</si>
  <si>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</si>
  <si>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</si>
  <si>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</si>
  <si>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</si>
  <si>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</si>
  <si>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</si>
  <si>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</si>
  <si>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</si>
  <si>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</si>
  <si>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</si>
  <si>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</si>
  <si>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</si>
  <si>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</si>
  <si>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</si>
  <si>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</si>
  <si>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</si>
  <si>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</si>
  <si>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</si>
  <si>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</si>
  <si>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</si>
  <si>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</si>
  <si>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</si>
  <si>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</si>
  <si>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</si>
  <si>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</si>
  <si>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</si>
  <si>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</si>
  <si>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</si>
  <si>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</si>
  <si>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</si>
  <si>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</si>
  <si>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</si>
  <si>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</si>
  <si>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</si>
  <si>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</si>
  <si>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</si>
  <si>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</si>
  <si>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</si>
  <si>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</si>
  <si>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</si>
  <si>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</si>
  <si>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</si>
  <si>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</si>
  <si>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</si>
  <si>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</si>
  <si>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</si>
  <si>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</si>
  <si>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</si>
  <si>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</si>
  <si>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</si>
  <si>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</si>
  <si>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</si>
  <si>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</si>
  <si>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</si>
  <si>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</si>
  <si>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</si>
  <si>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</si>
  <si>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</si>
  <si>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</si>
  <si>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</si>
  <si>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</si>
  <si>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</si>
  <si>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</si>
  <si>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</si>
  <si>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</si>
  <si>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</si>
  <si>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</si>
  <si>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</si>
  <si>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</si>
  <si>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</si>
  <si>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</si>
  <si>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</si>
  <si>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</si>
  <si>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</si>
  <si>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</si>
  <si>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</si>
  <si>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</si>
  <si>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</si>
  <si>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</si>
  <si>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</si>
  <si>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</si>
  <si>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</si>
  <si>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</si>
  <si>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</si>
  <si>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</si>
  <si>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</si>
  <si>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</si>
  <si>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</si>
  <si>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</si>
  <si>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</si>
  <si>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</si>
  <si>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</si>
  <si>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</si>
  <si>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</si>
  <si>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</si>
  <si>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</si>
  <si>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</si>
  <si>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</si>
  <si>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</si>
  <si>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</si>
  <si>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</si>
  <si>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</si>
  <si>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</si>
  <si>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</si>
  <si>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</si>
  <si>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</si>
  <si>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</si>
  <si>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</si>
  <si>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</si>
  <si>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</si>
  <si>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</si>
  <si>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</si>
  <si>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</si>
  <si>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</si>
  <si>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</si>
  <si>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</si>
  <si>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</si>
  <si>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</si>
  <si>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</si>
  <si>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</si>
  <si>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</si>
  <si>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</si>
  <si>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</si>
  <si>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</si>
  <si>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</si>
  <si>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</si>
  <si>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</si>
  <si>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</si>
  <si>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</si>
  <si>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</si>
  <si>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</si>
  <si>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</si>
  <si>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</si>
  <si>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</si>
  <si>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</si>
  <si>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</si>
  <si>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</si>
  <si>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</si>
  <si>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</si>
  <si>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</si>
  <si>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</si>
  <si>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</si>
  <si>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</si>
  <si>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</si>
  <si>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</si>
  <si>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</si>
  <si>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</si>
  <si>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</si>
  <si>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</si>
  <si>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</si>
  <si>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</si>
  <si>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</si>
  <si>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</si>
  <si>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</si>
  <si>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</si>
  <si>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</si>
  <si>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</si>
  <si>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</si>
  <si>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</si>
  <si>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</si>
  <si>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</si>
  <si>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</si>
  <si>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</si>
  <si>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</si>
  <si>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</si>
  <si>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</si>
  <si>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</si>
  <si>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</si>
  <si>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</si>
  <si>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</si>
  <si>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</si>
  <si>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</si>
  <si>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</si>
  <si>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</si>
  <si>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</si>
  <si>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</si>
  <si>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</si>
  <si>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</si>
  <si>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</si>
  <si>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</si>
  <si>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</si>
  <si>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</si>
  <si>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</si>
  <si>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</si>
  <si>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</si>
  <si>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</si>
  <si>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</si>
  <si>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</si>
  <si>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</si>
  <si>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</si>
  <si>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</si>
  <si>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</si>
  <si>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</si>
  <si>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</si>
  <si>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</si>
  <si>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</si>
  <si>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</si>
  <si>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</si>
  <si>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</si>
  <si>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</si>
  <si>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</si>
  <si>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</si>
  <si>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</si>
  <si>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</si>
  <si>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</si>
  <si>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</si>
  <si>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</si>
  <si>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</si>
  <si>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</si>
  <si>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</si>
  <si>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</si>
  <si>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</si>
  <si>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</si>
  <si>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</si>
  <si>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</si>
  <si>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</si>
  <si>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</si>
  <si>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</si>
  <si>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</si>
  <si>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</si>
  <si>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</si>
  <si>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</si>
  <si>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</si>
  <si>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</si>
  <si>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</si>
  <si>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</si>
  <si>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</si>
  <si>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</si>
  <si>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</si>
  <si>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</si>
  <si>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</si>
  <si>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</si>
  <si>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</si>
  <si>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</si>
  <si>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</si>
  <si>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</si>
  <si>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</si>
  <si>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</si>
  <si>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</si>
  <si>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</si>
  <si>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</si>
  <si>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</si>
  <si>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</si>
  <si>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</si>
  <si>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</si>
  <si>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</si>
  <si>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</si>
  <si>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</si>
  <si>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</si>
  <si>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</si>
  <si>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</si>
  <si>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</si>
  <si>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</si>
  <si>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</si>
  <si>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</si>
  <si>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</si>
  <si>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</si>
  <si>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</si>
  <si>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</si>
  <si>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</si>
  <si>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</si>
  <si>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</si>
  <si>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</si>
  <si>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</si>
  <si>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</si>
  <si>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</si>
  <si>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</si>
  <si>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</si>
  <si>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</si>
  <si>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</si>
  <si>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</si>
  <si>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</si>
  <si>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</si>
  <si>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</si>
  <si>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</si>
  <si>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</si>
  <si>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</si>
  <si>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</si>
  <si>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</si>
  <si>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</si>
  <si>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</si>
  <si>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</si>
  <si>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</si>
  <si>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</si>
  <si>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</si>
  <si>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</si>
  <si>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</si>
  <si>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</si>
  <si>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</si>
  <si>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</si>
  <si>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</si>
  <si>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</si>
  <si>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</si>
  <si>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</si>
  <si>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</si>
  <si>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</si>
  <si>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</si>
  <si>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</si>
  <si>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</si>
  <si>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</si>
  <si>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</si>
  <si>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</si>
  <si>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</si>
  <si>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</si>
  <si>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</si>
  <si>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</si>
  <si>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</si>
  <si>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</si>
  <si>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</si>
  <si>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</si>
  <si>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</si>
  <si>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</si>
  <si>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</si>
  <si>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</si>
  <si>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</si>
  <si>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</si>
  <si>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</si>
  <si>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</si>
  <si>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</si>
  <si>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</si>
  <si>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</si>
  <si>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</si>
  <si>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</si>
  <si>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</si>
  <si>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</si>
  <si>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</si>
  <si>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</si>
  <si>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</si>
  <si>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</si>
  <si>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</si>
  <si>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</si>
  <si>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</si>
  <si>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</si>
  <si>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</si>
  <si>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</si>
  <si>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</si>
  <si>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</si>
  <si>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</si>
  <si>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</si>
  <si>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</si>
  <si>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</si>
  <si>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</si>
  <si>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</si>
  <si>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</si>
  <si>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</si>
  <si>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</si>
  <si>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</si>
  <si>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</si>
  <si>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</si>
  <si>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</si>
  <si>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</si>
  <si>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</si>
  <si>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</si>
  <si>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</si>
  <si>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</si>
  <si>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</si>
  <si>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</si>
  <si>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</si>
  <si>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</si>
  <si>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</si>
  <si>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</si>
  <si>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</si>
  <si>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</si>
  <si>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</si>
  <si>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</si>
  <si>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</si>
  <si>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</si>
  <si>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</si>
  <si>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</si>
  <si>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</si>
  <si>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</si>
  <si>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</si>
  <si>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</si>
  <si>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</si>
  <si>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</si>
  <si>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</si>
  <si>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</si>
  <si>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</si>
  <si>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</si>
  <si>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</si>
  <si>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</si>
  <si>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</si>
  <si>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</si>
  <si>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</si>
  <si>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</si>
  <si>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</si>
  <si>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</si>
  <si>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</si>
  <si>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</si>
  <si>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</si>
  <si>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</si>
  <si>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</si>
  <si>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</si>
  <si>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</si>
  <si>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</si>
  <si>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</si>
  <si>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</si>
  <si>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</si>
  <si>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</si>
  <si>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</si>
  <si>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</si>
  <si>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</si>
  <si>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</si>
  <si>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</si>
  <si>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</si>
  <si>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</si>
  <si>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</si>
  <si>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</si>
  <si>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</si>
  <si>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</si>
  <si>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</si>
  <si>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</si>
  <si>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</si>
  <si>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</si>
  <si>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</si>
  <si>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</si>
  <si>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</si>
  <si>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</si>
  <si>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</si>
  <si>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</si>
  <si>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</si>
  <si>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</si>
  <si>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</si>
  <si>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</si>
  <si>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</si>
  <si>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</si>
  <si>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</si>
  <si>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</si>
  <si>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</si>
  <si>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</si>
  <si>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</si>
  <si>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</si>
  <si>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</si>
  <si>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</si>
  <si>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</si>
  <si>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</si>
  <si>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</si>
  <si>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</si>
  <si>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</si>
  <si>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</si>
  <si>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</si>
  <si>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</si>
  <si>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</si>
  <si>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</si>
  <si>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</si>
  <si>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</si>
  <si>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</si>
  <si>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</si>
  <si>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</si>
  <si>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</si>
  <si>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</si>
  <si>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</si>
  <si>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</si>
  <si>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</si>
  <si>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</si>
  <si>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</si>
  <si>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</si>
  <si>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</si>
  <si>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</si>
  <si>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</si>
  <si>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</si>
  <si>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</si>
  <si>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</si>
  <si>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</si>
  <si>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</si>
  <si>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</si>
  <si>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</si>
  <si>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</si>
  <si>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</si>
  <si>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</si>
  <si>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</si>
  <si>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</si>
  <si>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</si>
  <si>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</si>
  <si>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</si>
  <si>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</si>
  <si>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</si>
  <si>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</si>
  <si>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</si>
  <si>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</si>
  <si>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</si>
  <si>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</si>
  <si>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</si>
  <si>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</si>
  <si>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</si>
  <si>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</si>
  <si>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</si>
  <si>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</si>
  <si>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</si>
  <si>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</si>
  <si>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</si>
  <si>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</si>
  <si>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</si>
  <si>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</si>
  <si>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</si>
  <si>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</si>
  <si>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</si>
  <si>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</si>
  <si>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</si>
  <si>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</si>
  <si>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</si>
  <si>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</si>
  <si>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</si>
  <si>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</si>
  <si>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</si>
  <si>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</si>
  <si>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</si>
  <si>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</si>
  <si>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</si>
  <si>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</si>
  <si>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</si>
  <si>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</si>
  <si>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</si>
  <si>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</si>
  <si>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</si>
  <si>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</si>
  <si>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</si>
  <si>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</si>
  <si>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</si>
  <si>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</si>
  <si>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</si>
  <si>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</si>
  <si>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</si>
  <si>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</si>
  <si>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</si>
  <si>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</si>
  <si>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</si>
  <si>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</si>
  <si>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</si>
  <si>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</si>
  <si>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</si>
  <si>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</si>
  <si>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</si>
  <si>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</si>
  <si>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</si>
  <si>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</si>
  <si>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</si>
  <si>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</si>
  <si>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</si>
  <si>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</si>
  <si>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</si>
  <si>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</si>
  <si>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</si>
  <si>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</si>
  <si>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</si>
  <si>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</si>
  <si>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</si>
  <si>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</si>
  <si>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</si>
  <si>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</si>
  <si>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</si>
  <si>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</si>
  <si>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</si>
  <si>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</si>
  <si>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</si>
  <si>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</si>
  <si>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</si>
  <si>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</si>
  <si>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</si>
  <si>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</si>
  <si>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</si>
  <si>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</si>
  <si>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</si>
  <si>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</si>
  <si>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</si>
  <si>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</si>
  <si>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</si>
  <si>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</si>
  <si>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</si>
  <si>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</si>
  <si>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</si>
  <si>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</si>
  <si>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</si>
  <si>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</si>
  <si>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</si>
  <si>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</si>
  <si>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</si>
  <si>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</si>
  <si>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</si>
  <si>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</si>
  <si>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</si>
  <si>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</si>
  <si>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</si>
  <si>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</si>
  <si>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</si>
  <si>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</si>
  <si>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</si>
  <si>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</si>
  <si>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</si>
  <si>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</si>
  <si>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</si>
  <si>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</si>
  <si>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</si>
  <si>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</si>
  <si>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</si>
  <si>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</si>
  <si>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</si>
  <si>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</si>
  <si>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</si>
  <si>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</si>
  <si>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</si>
  <si>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</si>
  <si>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</si>
  <si>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</si>
  <si>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</si>
  <si>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</si>
  <si>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</si>
  <si>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</si>
  <si>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</si>
  <si>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</si>
  <si>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</si>
  <si>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</si>
  <si>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</si>
  <si>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</si>
  <si>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</si>
  <si>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</si>
  <si>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</si>
  <si>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</si>
  <si>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</si>
  <si>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</si>
  <si>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</si>
  <si>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</si>
  <si>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</si>
  <si>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</si>
  <si>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</si>
  <si>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</si>
  <si>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</si>
  <si>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</si>
  <si>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</si>
  <si>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</si>
  <si>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</si>
  <si>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</si>
  <si>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</si>
  <si>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</si>
  <si>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</si>
  <si>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</si>
  <si>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</si>
  <si>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</si>
  <si>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</si>
  <si>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</si>
  <si>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</si>
  <si>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</si>
  <si>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</si>
  <si>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</si>
  <si>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</si>
  <si>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</si>
  <si>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</si>
  <si>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</si>
  <si>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</si>
  <si>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</si>
  <si>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</si>
  <si>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</si>
  <si>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</si>
  <si>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</si>
  <si>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</si>
  <si>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</si>
  <si>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</si>
  <si>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</si>
  <si>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</si>
  <si>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</si>
  <si>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</si>
  <si>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</si>
  <si>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</si>
  <si>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</si>
  <si>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</si>
  <si>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</si>
  <si>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</si>
  <si>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</si>
  <si>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</si>
  <si>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</si>
  <si>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</si>
  <si>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</si>
  <si>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</si>
  <si>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</si>
  <si>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</si>
  <si>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</si>
  <si>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</si>
  <si>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</si>
  <si>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</si>
  <si>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</si>
  <si>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</si>
  <si>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</si>
  <si>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</si>
  <si>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</si>
  <si>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</si>
  <si>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</si>
  <si>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</si>
  <si>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</si>
  <si>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</si>
  <si>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</si>
  <si>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</si>
  <si>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</si>
  <si>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</si>
  <si>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</si>
  <si>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</si>
  <si>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</si>
  <si>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</si>
  <si>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</si>
  <si>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</si>
  <si>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</si>
  <si>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</si>
  <si>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</si>
  <si>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</si>
  <si>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</si>
  <si>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</si>
  <si>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</si>
  <si>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</si>
  <si>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</si>
  <si>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</si>
  <si>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</si>
  <si>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</si>
  <si>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</si>
  <si>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</si>
  <si>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</si>
  <si>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</si>
  <si>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</si>
  <si>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</si>
  <si>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</si>
  <si>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</si>
  <si>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</si>
  <si>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</si>
  <si>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</si>
  <si>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</si>
  <si>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</si>
  <si>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</si>
  <si>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</si>
  <si>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</si>
  <si>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</si>
  <si>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</si>
  <si>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</si>
  <si>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</si>
  <si>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</si>
  <si>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</si>
  <si>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</si>
  <si>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</si>
  <si>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</si>
  <si>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</si>
  <si>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</si>
  <si>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</si>
  <si>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</si>
  <si>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</si>
  <si>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</si>
  <si>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</si>
  <si>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</si>
  <si>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</si>
  <si>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</si>
  <si>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</si>
  <si>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</si>
  <si>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</si>
  <si>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</si>
  <si>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</si>
  <si>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</si>
  <si>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</si>
  <si>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</si>
  <si>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</si>
  <si>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</si>
  <si>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</si>
  <si>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</si>
  <si>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</si>
  <si>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</si>
  <si>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</si>
  <si>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</si>
  <si>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</si>
  <si>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</si>
  <si>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</si>
  <si>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</si>
  <si>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</si>
  <si>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</si>
  <si>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</si>
  <si>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</si>
  <si>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</si>
  <si>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</si>
  <si>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</si>
  <si>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</si>
  <si>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</si>
  <si>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</si>
  <si>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</si>
  <si>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</si>
  <si>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</si>
  <si>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</si>
  <si>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</si>
  <si>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</si>
  <si>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</si>
  <si>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</si>
  <si>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</si>
  <si>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</si>
  <si>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</si>
  <si>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</si>
  <si>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</si>
  <si>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</si>
  <si>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</si>
  <si>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</si>
  <si>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</si>
  <si>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</si>
  <si>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</si>
  <si>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</si>
  <si>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</si>
  <si>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</si>
  <si>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</si>
  <si>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</si>
  <si>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</si>
  <si>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</si>
  <si>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</si>
  <si>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</si>
  <si>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</si>
  <si>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</si>
  <si>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</si>
  <si>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</si>
  <si>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</si>
  <si>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</si>
  <si>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</si>
  <si>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</si>
  <si>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</si>
  <si>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</si>
  <si>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</si>
  <si>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</si>
  <si>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</si>
  <si>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</si>
  <si>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</si>
  <si>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</si>
  <si>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</si>
  <si>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</si>
  <si>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</si>
  <si>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</si>
  <si>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</si>
  <si>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</si>
  <si>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</si>
  <si>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</si>
  <si>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</si>
  <si>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</si>
  <si>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</si>
  <si>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</si>
  <si>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</si>
  <si>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</si>
  <si>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</si>
  <si>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</si>
  <si>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</si>
  <si>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</si>
  <si>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</si>
  <si>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</si>
  <si>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</si>
  <si>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</si>
  <si>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</si>
  <si>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</si>
  <si>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</si>
  <si>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</si>
  <si>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</si>
  <si>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</si>
  <si>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</si>
  <si>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</si>
  <si>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</si>
  <si>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</si>
  <si>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</si>
  <si>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</si>
  <si>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</si>
  <si>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</si>
  <si>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</si>
  <si>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</si>
  <si>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</si>
  <si>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</si>
  <si>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</si>
  <si>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</si>
  <si>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</si>
  <si>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</si>
  <si>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</si>
  <si>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</si>
  <si>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</si>
  <si>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</si>
  <si>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</si>
  <si>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</si>
  <si>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</si>
  <si>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</si>
  <si>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</si>
  <si>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</si>
  <si>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</si>
  <si>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</si>
  <si>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</si>
  <si>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</si>
  <si>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</si>
  <si>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</si>
  <si>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</si>
  <si>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</si>
  <si>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</si>
  <si>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</si>
  <si>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</si>
  <si>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</si>
  <si>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</si>
  <si>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</si>
  <si>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</si>
  <si>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</si>
  <si>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</si>
  <si>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</si>
  <si>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</si>
  <si>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</si>
  <si>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</si>
  <si>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</si>
  <si>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</si>
  <si>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</si>
  <si>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</si>
  <si>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</si>
  <si>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</si>
  <si>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</si>
  <si>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</si>
  <si>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</si>
  <si>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</si>
  <si>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</si>
  <si>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</si>
  <si>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</si>
  <si>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</si>
  <si>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</si>
  <si>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</si>
  <si>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</si>
  <si>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</si>
  <si>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</si>
  <si>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</si>
  <si>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</si>
  <si>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</si>
  <si>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</si>
  <si>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</si>
  <si>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</si>
  <si>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</si>
  <si>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</si>
  <si>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</si>
  <si>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</si>
  <si>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</si>
  <si>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</si>
  <si>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</si>
  <si>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</si>
  <si>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</si>
  <si>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</si>
  <si>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</si>
  <si>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</si>
  <si>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</si>
  <si>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</si>
  <si>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</si>
  <si>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</si>
  <si>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</si>
  <si>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</si>
  <si>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</si>
  <si>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</si>
  <si>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</si>
  <si>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</si>
  <si>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</si>
  <si>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</si>
  <si>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</si>
  <si>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</si>
  <si>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</si>
  <si>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</si>
  <si>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</si>
  <si>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</si>
  <si>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</si>
  <si>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</si>
  <si>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</si>
  <si>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</si>
  <si>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</si>
  <si>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</si>
  <si>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</si>
  <si>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</si>
  <si>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</si>
  <si>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</si>
  <si>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</si>
  <si>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</si>
  <si>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</si>
  <si>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</si>
  <si>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</si>
  <si>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</si>
  <si>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</si>
  <si>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</si>
  <si>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</si>
  <si>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</si>
  <si>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</si>
  <si>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</si>
  <si>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</si>
  <si>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</si>
  <si>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</si>
  <si>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</si>
  <si>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</si>
  <si>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</si>
  <si>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</si>
  <si>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</si>
  <si>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</si>
  <si>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</si>
  <si>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</si>
  <si>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</si>
  <si>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</si>
  <si>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</si>
  <si>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</si>
  <si>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</si>
  <si>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</si>
  <si>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</si>
  <si>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</si>
  <si>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</si>
  <si>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</si>
  <si>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</si>
  <si>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</si>
  <si>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</si>
  <si>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</si>
  <si>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</si>
  <si>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</si>
  <si>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</si>
  <si>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</si>
  <si>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</si>
  <si>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</si>
  <si>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</si>
  <si>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</si>
  <si>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</si>
  <si>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</si>
  <si>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</si>
  <si>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</si>
  <si>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</si>
  <si>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</si>
  <si>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</si>
  <si>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</si>
  <si>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</si>
  <si>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</si>
  <si>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</si>
  <si>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</si>
  <si>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</si>
  <si>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</si>
  <si>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</si>
  <si>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</si>
  <si>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</si>
  <si>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</si>
  <si>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</si>
  <si>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</si>
  <si>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</si>
  <si>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</si>
  <si>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</si>
  <si>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</si>
  <si>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</si>
  <si>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</si>
  <si>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</si>
  <si>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</si>
  <si>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</si>
  <si>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</si>
  <si>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</si>
  <si>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</si>
  <si>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</si>
  <si>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</si>
  <si>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</si>
  <si>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</si>
  <si>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</si>
  <si>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</si>
  <si>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</si>
  <si>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</si>
  <si>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</si>
  <si>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</si>
  <si>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</si>
  <si>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</si>
  <si>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</si>
  <si>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</si>
  <si>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</si>
  <si>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</si>
  <si>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</si>
  <si>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</si>
  <si>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</si>
  <si>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</si>
  <si>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</si>
  <si>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</si>
  <si>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</si>
  <si>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</si>
  <si>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</si>
  <si>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</si>
  <si>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</si>
  <si>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</si>
  <si>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</si>
  <si>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</si>
  <si>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</si>
  <si>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</si>
  <si>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</si>
  <si>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</si>
  <si>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</si>
  <si>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</si>
  <si>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</si>
  <si>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</si>
  <si>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</si>
  <si>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</si>
  <si>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</si>
  <si>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</si>
  <si>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</si>
  <si>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</si>
  <si>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</si>
  <si>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</si>
  <si>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</si>
  <si>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</si>
  <si>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</si>
  <si>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</si>
  <si>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</si>
  <si>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</si>
  <si>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</si>
  <si>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</si>
  <si>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</si>
  <si>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</si>
  <si>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</si>
  <si>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</si>
  <si>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</si>
  <si>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</si>
  <si>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</si>
  <si>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</si>
  <si>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</si>
  <si>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</si>
  <si>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</si>
  <si>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</si>
  <si>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</si>
  <si>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</si>
  <si>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</si>
  <si>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</si>
  <si>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</si>
  <si>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</si>
  <si>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</si>
  <si>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</si>
  <si>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</si>
  <si>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</si>
  <si>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</si>
  <si>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</si>
  <si>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</si>
  <si>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</si>
  <si>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</si>
  <si>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</si>
  <si>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</si>
  <si>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</si>
  <si>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</si>
  <si>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</si>
  <si>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</si>
  <si>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</si>
  <si>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</si>
  <si>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</si>
  <si>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</si>
  <si>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</si>
  <si>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</si>
  <si>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</si>
  <si>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</si>
  <si>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</si>
  <si>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</si>
  <si>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</si>
  <si>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</si>
  <si>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</si>
  <si>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</si>
  <si>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</si>
  <si>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</si>
  <si>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</si>
  <si>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</si>
  <si>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</si>
  <si>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</si>
  <si>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</si>
  <si>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</si>
  <si>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</si>
  <si>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</si>
  <si>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</si>
  <si>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</si>
  <si>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</si>
  <si>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</si>
  <si>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</si>
  <si>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</si>
  <si>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</si>
  <si>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</si>
  <si>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</si>
  <si>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</si>
  <si>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</si>
  <si>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</si>
  <si>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</si>
  <si>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</si>
  <si>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</si>
  <si>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</si>
  <si>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</si>
  <si>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</si>
  <si>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</si>
  <si>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</si>
  <si>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</si>
  <si>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</si>
  <si>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</si>
  <si>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</si>
  <si>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</si>
  <si>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</si>
  <si>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</si>
  <si>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</si>
  <si>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</si>
  <si>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</si>
  <si>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</si>
  <si>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</si>
  <si>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</si>
  <si>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</si>
  <si>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</si>
  <si>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</si>
  <si>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</si>
  <si>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</si>
  <si>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</si>
  <si>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</si>
  <si>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</si>
  <si>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</si>
  <si>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</si>
  <si>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</si>
  <si>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</si>
  <si>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</si>
  <si>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</si>
  <si>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</si>
  <si>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</si>
  <si>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</si>
  <si>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</si>
  <si>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</si>
  <si>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</si>
  <si>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</si>
  <si>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</si>
  <si>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</si>
  <si>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</si>
  <si>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</si>
  <si>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</si>
  <si>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</si>
  <si>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</si>
  <si>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</si>
  <si>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</si>
  <si>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</si>
  <si>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</si>
  <si>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</si>
  <si>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</si>
  <si>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</si>
  <si>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</si>
  <si>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</si>
  <si>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</si>
  <si>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</si>
  <si>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</si>
  <si>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</si>
  <si>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</si>
  <si>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</si>
  <si>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</si>
  <si>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</si>
  <si>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</si>
  <si>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</si>
  <si>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</si>
  <si>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</si>
  <si>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</si>
  <si>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</si>
  <si>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</si>
  <si>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</si>
  <si>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</si>
  <si>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</si>
  <si>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</si>
  <si>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</si>
  <si>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</si>
  <si>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</si>
  <si>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</si>
  <si>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</si>
  <si>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</si>
  <si>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</si>
  <si>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</si>
  <si>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</si>
  <si>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</si>
  <si>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</si>
  <si>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</si>
  <si>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</si>
  <si>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</si>
  <si>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</si>
  <si>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</si>
  <si>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</si>
  <si>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</si>
  <si>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</si>
  <si>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</si>
  <si>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</si>
  <si>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</si>
  <si>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</si>
  <si>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</si>
  <si>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</si>
  <si>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</si>
  <si>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</si>
  <si>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</si>
  <si>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</si>
  <si>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</si>
  <si>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</si>
  <si>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</si>
  <si>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</si>
  <si>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</si>
  <si>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</si>
  <si>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</si>
  <si>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</si>
  <si>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</si>
  <si>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</si>
  <si>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</si>
  <si>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</si>
  <si>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</si>
  <si>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</si>
  <si>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</si>
  <si>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</si>
  <si>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</si>
  <si>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</si>
  <si>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</si>
  <si>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</si>
  <si>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</si>
  <si>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</si>
  <si>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</si>
  <si>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</si>
  <si>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</si>
  <si>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</si>
  <si>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</si>
  <si>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</si>
  <si>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</si>
  <si>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</si>
  <si>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</si>
  <si>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</si>
  <si>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</si>
  <si>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</si>
  <si>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</si>
  <si>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</si>
  <si>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</si>
  <si>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</si>
  <si>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</si>
  <si>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</si>
  <si>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</si>
  <si>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</si>
  <si>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</si>
  <si>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</si>
  <si>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</si>
  <si>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</si>
  <si>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</si>
  <si>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</si>
  <si>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</si>
  <si>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</si>
  <si>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</si>
  <si>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</si>
  <si>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</si>
  <si>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</si>
  <si>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</si>
  <si>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</si>
  <si>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</si>
  <si>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</si>
  <si>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</si>
  <si>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</si>
  <si>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</si>
  <si>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</si>
  <si>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</si>
  <si>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</si>
  <si>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</si>
  <si>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</si>
  <si>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</si>
  <si>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</si>
  <si>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</si>
  <si>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</si>
  <si>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</si>
  <si>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</si>
  <si>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</si>
  <si>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</si>
  <si>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</si>
  <si>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</si>
  <si>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</si>
  <si>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</si>
  <si>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</si>
  <si>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</si>
  <si>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</si>
  <si>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</si>
  <si>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</si>
  <si>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</si>
  <si>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</si>
  <si>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</si>
  <si>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</si>
  <si>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</si>
  <si>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</si>
  <si>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</si>
  <si>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</si>
  <si>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</si>
  <si>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</si>
  <si>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</si>
  <si>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</si>
  <si>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</si>
  <si>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</si>
  <si>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</si>
  <si>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</si>
  <si>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</si>
  <si>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</si>
  <si>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</si>
  <si>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</si>
  <si>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</si>
  <si>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</si>
  <si>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</si>
  <si>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</si>
  <si>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</si>
  <si>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</si>
  <si>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</si>
  <si>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</si>
  <si>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</si>
  <si>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</si>
  <si>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</si>
  <si>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</si>
  <si>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</si>
  <si>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</si>
  <si>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</si>
  <si>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</si>
  <si>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</si>
  <si>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</si>
  <si>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</si>
  <si>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</si>
  <si>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</si>
  <si>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</si>
  <si>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</si>
  <si>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</si>
  <si>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</si>
  <si>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</si>
  <si>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</si>
  <si>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</si>
  <si>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</si>
  <si>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</si>
  <si>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</si>
  <si>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</si>
  <si>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</si>
  <si>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</si>
  <si>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</si>
  <si>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</si>
  <si>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</si>
  <si>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</si>
  <si>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</si>
  <si>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</si>
  <si>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</si>
  <si>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</si>
  <si>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</si>
  <si>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</si>
  <si>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</si>
  <si>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</si>
  <si>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</si>
  <si>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</si>
  <si>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</si>
  <si>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</si>
  <si>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</si>
  <si>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</si>
  <si>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</si>
  <si>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</si>
  <si>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</si>
  <si>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</si>
  <si>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</si>
  <si>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</si>
  <si>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</si>
  <si>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</si>
  <si>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</si>
  <si>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</si>
  <si>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</si>
  <si>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</si>
  <si>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</si>
  <si>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</si>
  <si>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</si>
  <si>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</si>
  <si>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</si>
  <si>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</si>
  <si>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</si>
  <si>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</si>
  <si>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</si>
  <si>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</si>
  <si>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</si>
  <si>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</si>
  <si>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</si>
  <si>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</si>
  <si>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</si>
  <si>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</si>
  <si>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</si>
  <si>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</si>
  <si>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</si>
  <si>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</si>
  <si>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</si>
  <si>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</si>
  <si>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</si>
  <si>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</si>
  <si>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</si>
  <si>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</si>
  <si>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</si>
  <si>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</si>
  <si>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</si>
  <si>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</si>
  <si>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</si>
  <si>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</si>
  <si>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</si>
  <si>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</si>
  <si>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</si>
  <si>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</si>
  <si>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</si>
  <si>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</si>
  <si>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</si>
  <si>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</si>
  <si>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</si>
  <si>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</si>
  <si>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</si>
  <si>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</si>
  <si>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</si>
  <si>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</si>
  <si>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</si>
  <si>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</si>
  <si>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</si>
  <si>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</si>
  <si>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</si>
  <si>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</si>
  <si>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</si>
  <si>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</si>
  <si>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</si>
  <si>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</si>
  <si>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</si>
  <si>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</si>
  <si>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</si>
  <si>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</si>
  <si>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</si>
  <si>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</si>
  <si>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</si>
  <si>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</si>
  <si>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</si>
  <si>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</si>
  <si>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</si>
  <si>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</si>
  <si>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</si>
  <si>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</si>
  <si>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</si>
  <si>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</si>
  <si>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</si>
  <si>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</si>
  <si>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</si>
  <si>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</si>
  <si>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</si>
  <si>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</si>
  <si>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</si>
  <si>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</si>
  <si>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</si>
  <si>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</si>
  <si>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</si>
  <si>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</si>
  <si>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</si>
  <si>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</si>
  <si>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</si>
  <si>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</si>
  <si>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</si>
  <si>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</si>
  <si>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</si>
  <si>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</si>
  <si>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</si>
  <si>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</si>
  <si>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</si>
  <si>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</si>
  <si>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</si>
  <si>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</si>
  <si>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</si>
  <si>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</si>
  <si>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</si>
  <si>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</si>
  <si>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</si>
  <si>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</si>
  <si>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</si>
  <si>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</si>
  <si>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</si>
  <si>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</si>
  <si>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</si>
  <si>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</si>
  <si>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</si>
  <si>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</si>
  <si>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</si>
  <si>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</si>
  <si>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</si>
  <si>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</si>
  <si>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</si>
  <si>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</si>
  <si>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</si>
  <si>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</si>
  <si>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</si>
  <si>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</si>
  <si>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</si>
  <si>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</si>
  <si>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</si>
  <si>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</si>
  <si>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</si>
  <si>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</si>
  <si>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</si>
  <si>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</si>
  <si>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</si>
  <si>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</si>
  <si>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</si>
  <si>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</si>
  <si>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</si>
  <si>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</si>
  <si>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</si>
  <si>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</si>
  <si>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</si>
  <si>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</si>
  <si>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</si>
  <si>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</si>
  <si>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</si>
  <si>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</si>
  <si>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</si>
  <si>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</si>
  <si>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</si>
  <si>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</si>
  <si>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</si>
  <si>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</si>
  <si>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</si>
  <si>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</si>
  <si>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</si>
  <si>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</si>
  <si>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</si>
  <si>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</si>
  <si>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</si>
  <si>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</si>
  <si>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</si>
  <si>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</si>
  <si>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</si>
  <si>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</si>
  <si>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</si>
  <si>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</si>
  <si>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</si>
  <si>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</si>
  <si>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</si>
  <si>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</si>
  <si>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</si>
  <si>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</si>
  <si>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</si>
  <si>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</si>
  <si>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</si>
  <si>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</si>
  <si>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</si>
  <si>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</si>
  <si>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</si>
  <si>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</si>
  <si>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</si>
  <si>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</si>
  <si>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</si>
  <si>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</si>
  <si>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</si>
  <si>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</si>
  <si>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</si>
  <si>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</si>
  <si>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</si>
  <si>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</si>
  <si>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</si>
  <si>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</si>
  <si>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</si>
  <si>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</si>
  <si>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</si>
  <si>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</si>
  <si>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</si>
  <si>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</si>
  <si>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</si>
  <si>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</si>
  <si>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</si>
  <si>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</si>
  <si>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</si>
  <si>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</si>
  <si>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</si>
  <si>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</si>
  <si>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</si>
  <si>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</si>
  <si>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</si>
  <si>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</si>
  <si>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</si>
  <si>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</si>
  <si>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</si>
  <si>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</si>
  <si>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</si>
  <si>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</si>
  <si>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</si>
  <si>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</si>
  <si>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</si>
  <si>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</si>
  <si>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</si>
  <si>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</si>
  <si>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</si>
  <si>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</si>
  <si>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</si>
  <si>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</si>
  <si>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</si>
  <si>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</si>
  <si>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</si>
  <si>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</si>
  <si>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</si>
  <si>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</si>
  <si>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</si>
  <si>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</si>
  <si>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</si>
  <si>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</si>
  <si>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</si>
  <si>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</si>
  <si>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</si>
  <si>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</si>
  <si>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</si>
  <si>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</si>
  <si>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</si>
  <si>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</si>
  <si>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</si>
  <si>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</si>
  <si>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</si>
  <si>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</si>
  <si>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</si>
  <si>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</si>
  <si>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</si>
  <si>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</si>
  <si>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</si>
  <si>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</si>
  <si>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</si>
  <si>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</si>
  <si>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</si>
  <si>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</si>
  <si>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</si>
  <si>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</si>
  <si>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</si>
  <si>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</si>
  <si>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</si>
  <si>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</si>
  <si>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</si>
  <si>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</si>
  <si>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</si>
  <si>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</si>
  <si>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</si>
  <si>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</si>
  <si>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</si>
  <si>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</si>
  <si>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</si>
  <si>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</si>
  <si>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</si>
  <si>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</si>
  <si>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</si>
  <si>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</si>
  <si>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</si>
  <si>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</si>
  <si>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</si>
  <si>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</si>
  <si>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</si>
  <si>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</si>
  <si>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</si>
  <si>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</si>
  <si>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</si>
  <si>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</si>
  <si>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</si>
  <si>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</si>
  <si>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</si>
  <si>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</si>
  <si>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</si>
  <si>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</si>
  <si>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</si>
  <si>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</si>
  <si>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</si>
  <si>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</si>
  <si>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</si>
  <si>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</si>
  <si>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</si>
  <si>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</si>
  <si>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</si>
  <si>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</si>
  <si>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</si>
  <si>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</si>
  <si>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</si>
  <si>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</si>
  <si>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</si>
  <si>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</si>
  <si>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</si>
  <si>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</si>
  <si>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</si>
  <si>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</si>
  <si>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</si>
  <si>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</si>
  <si>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</si>
  <si>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</si>
  <si>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</si>
  <si>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</si>
  <si>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</si>
  <si>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</si>
  <si>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</si>
  <si>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</si>
  <si>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</si>
  <si>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</si>
  <si>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</si>
  <si>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</si>
  <si>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</si>
  <si>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</si>
  <si>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</si>
  <si>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</si>
  <si>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</si>
  <si>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</si>
  <si>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</si>
  <si>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</si>
  <si>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</si>
  <si>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</si>
  <si>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</si>
  <si>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</si>
  <si>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</si>
  <si>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</si>
  <si>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</si>
  <si>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</si>
  <si>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</si>
  <si>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</si>
  <si>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</si>
  <si>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</si>
  <si>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</si>
  <si>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</si>
  <si>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</si>
  <si>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</si>
  <si>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</si>
  <si>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</si>
  <si>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</si>
  <si>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</si>
  <si>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</si>
  <si>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</si>
  <si>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</si>
  <si>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</si>
  <si>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</si>
  <si>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</si>
  <si>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</si>
  <si>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</si>
  <si>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</si>
  <si>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</si>
  <si>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</si>
  <si>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</si>
  <si>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</si>
  <si>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</si>
  <si>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</si>
  <si>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</si>
  <si>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</si>
  <si>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</si>
  <si>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</si>
  <si>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</si>
  <si>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</si>
  <si>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</si>
  <si>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</si>
  <si>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</si>
  <si>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</si>
  <si>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</si>
  <si>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</si>
  <si>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</si>
  <si>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</si>
  <si>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</si>
  <si>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</si>
  <si>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</si>
  <si>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</si>
  <si>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</si>
  <si>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</si>
  <si>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</si>
  <si>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</si>
  <si>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</si>
  <si>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</si>
  <si>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</si>
  <si>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</si>
  <si>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</si>
  <si>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</si>
  <si>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</si>
  <si>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</si>
  <si>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</si>
  <si>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</si>
  <si>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</si>
  <si>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</si>
  <si>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</si>
  <si>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</si>
  <si>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</si>
  <si>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</si>
  <si>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</si>
  <si>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</si>
  <si>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</si>
  <si>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</si>
  <si>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</si>
  <si>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</si>
  <si>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</si>
  <si>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</si>
  <si>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</si>
  <si>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</si>
  <si>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</si>
  <si>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</si>
  <si>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</si>
  <si>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</si>
  <si>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</si>
  <si>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</si>
  <si>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</si>
  <si>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</si>
  <si>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</si>
  <si>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</si>
  <si>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</si>
  <si>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</si>
  <si>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</si>
  <si>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</si>
  <si>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</si>
  <si>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</si>
  <si>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</si>
  <si>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</si>
  <si>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</si>
  <si>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</si>
  <si>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</si>
  <si>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</si>
  <si>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</si>
  <si>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</si>
  <si>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</si>
  <si>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</si>
  <si>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</si>
  <si>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</si>
  <si>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</si>
  <si>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</si>
  <si>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</si>
  <si>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</si>
  <si>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</si>
  <si>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</si>
  <si>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</si>
  <si>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</si>
  <si>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</si>
  <si>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</si>
  <si>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</si>
  <si>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</si>
  <si>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</si>
  <si>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</si>
  <si>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</si>
  <si>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</si>
  <si>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</si>
  <si>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</si>
  <si>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</si>
  <si>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</si>
  <si>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</si>
  <si>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</si>
  <si>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</si>
  <si>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</si>
  <si>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</si>
  <si>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</si>
  <si>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</si>
  <si>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</si>
  <si>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</si>
  <si>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</si>
  <si>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</si>
  <si>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</si>
  <si>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</si>
  <si>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</si>
  <si>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</si>
  <si>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</si>
  <si>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</si>
  <si>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</si>
  <si>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</si>
  <si>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</si>
  <si>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</si>
  <si>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</si>
  <si>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</si>
  <si>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</si>
  <si>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</si>
  <si>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</si>
  <si>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</si>
  <si>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</si>
  <si>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</si>
  <si>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</si>
  <si>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</si>
  <si>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</si>
  <si>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</si>
  <si>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</si>
  <si>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</si>
  <si>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</si>
  <si>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</si>
  <si>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</si>
  <si>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</si>
  <si>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</si>
  <si>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</si>
  <si>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</si>
  <si>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</si>
  <si>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</si>
  <si>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</si>
  <si>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</si>
  <si>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</si>
  <si>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</si>
  <si>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</si>
  <si>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</si>
  <si>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</si>
  <si>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</si>
  <si>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</si>
  <si>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</si>
  <si>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</si>
  <si>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</si>
  <si>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</si>
  <si>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</si>
  <si>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</si>
  <si>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</si>
  <si>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</si>
  <si>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</si>
  <si>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</si>
  <si>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</si>
  <si>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</si>
  <si>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</si>
  <si>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</si>
  <si>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</si>
  <si>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</si>
  <si>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</si>
  <si>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</si>
  <si>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</si>
  <si>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</si>
  <si>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</si>
  <si>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</si>
  <si>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</si>
  <si>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</si>
  <si>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</si>
  <si>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</si>
  <si>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</si>
  <si>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</si>
  <si>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</si>
  <si>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</si>
  <si>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</si>
  <si>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</si>
  <si>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</si>
  <si>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</si>
  <si>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</si>
  <si>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</si>
  <si>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</si>
  <si>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</si>
  <si>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</si>
  <si>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</si>
  <si>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</si>
  <si>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</si>
  <si>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</si>
  <si>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</si>
  <si>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</si>
  <si>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</si>
  <si>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</si>
  <si>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</si>
  <si>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</si>
  <si>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</si>
  <si>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</si>
  <si>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</si>
  <si>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</si>
  <si>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</si>
  <si>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</si>
  <si>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</si>
  <si>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</si>
  <si>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</si>
  <si>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</si>
  <si>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</si>
  <si>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</si>
  <si>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</si>
  <si>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</si>
  <si>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</si>
  <si>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</si>
  <si>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</si>
  <si>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</si>
  <si>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</si>
  <si>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</si>
  <si>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</si>
  <si>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</si>
  <si>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</si>
  <si>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</si>
  <si>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</si>
  <si>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</si>
  <si>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</si>
  <si>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</si>
  <si>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</si>
  <si>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</si>
  <si>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</si>
  <si>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</si>
  <si>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</si>
  <si>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</si>
  <si>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</si>
  <si>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</si>
  <si>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</si>
  <si>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</si>
  <si>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</si>
  <si>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</si>
  <si>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</si>
  <si>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</si>
  <si>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</si>
  <si>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</si>
  <si>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</si>
  <si>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</si>
  <si>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</si>
  <si>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</si>
  <si>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</si>
  <si>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</si>
  <si>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</si>
  <si>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</si>
  <si>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</si>
  <si>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</si>
  <si>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</si>
  <si>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</si>
  <si>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</si>
  <si>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</si>
  <si>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</si>
  <si>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</si>
  <si>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</si>
  <si>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</si>
  <si>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</si>
  <si>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</si>
  <si>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</si>
  <si>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</si>
  <si>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</si>
  <si>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</si>
  <si>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</si>
  <si>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</si>
  <si>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</si>
  <si>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</si>
  <si>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</si>
  <si>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</si>
  <si>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</si>
  <si>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</si>
  <si>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</si>
  <si>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</si>
  <si>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</si>
  <si>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</si>
  <si>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</si>
  <si>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</si>
  <si>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</si>
  <si>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</si>
  <si>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</si>
  <si>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</si>
  <si>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</si>
  <si>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</si>
  <si>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</si>
  <si>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</si>
  <si>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</si>
  <si>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</si>
  <si>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</si>
  <si>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</si>
  <si>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</si>
  <si>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</si>
  <si>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</si>
  <si>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</si>
  <si>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</si>
  <si>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</si>
  <si>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</si>
  <si>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</si>
  <si>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</si>
  <si>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</si>
  <si>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</si>
  <si>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</si>
  <si>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</si>
  <si>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</si>
  <si>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</si>
  <si>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</si>
  <si>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</si>
  <si>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</si>
  <si>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</si>
  <si>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</si>
  <si>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</si>
  <si>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</si>
  <si>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</si>
  <si>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</si>
  <si>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</si>
  <si>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</si>
  <si>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</si>
  <si>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</si>
  <si>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</si>
  <si>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</si>
  <si>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</si>
  <si>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</si>
  <si>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</si>
  <si>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</si>
  <si>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</si>
  <si>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</si>
  <si>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</si>
  <si>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</si>
  <si>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</si>
  <si>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</si>
  <si>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</si>
  <si>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</si>
  <si>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</si>
  <si>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</si>
  <si>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</si>
  <si>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</si>
  <si>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</si>
  <si>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</si>
  <si>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</si>
  <si>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</si>
  <si>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</si>
  <si>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</si>
  <si>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</si>
  <si>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</si>
  <si>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</si>
  <si>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</si>
  <si>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</si>
  <si>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</si>
  <si>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</si>
  <si>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</si>
  <si>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</si>
  <si>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</si>
  <si>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</si>
  <si>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</si>
  <si>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</si>
  <si>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</si>
  <si>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</si>
  <si>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</si>
  <si>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</si>
  <si>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</si>
  <si>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</si>
  <si>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</si>
  <si>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</si>
  <si>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</si>
  <si>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</si>
  <si>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</si>
  <si>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</si>
  <si>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</si>
  <si>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</si>
  <si>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</si>
  <si>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</si>
  <si>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</si>
  <si>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</si>
  <si>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</si>
  <si>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</si>
  <si>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</si>
  <si>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</si>
  <si>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</si>
  <si>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</si>
  <si>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</si>
  <si>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</si>
  <si>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</si>
  <si>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</si>
  <si>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</si>
  <si>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</si>
  <si>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</si>
  <si>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</si>
  <si>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</si>
  <si>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</si>
  <si>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</si>
  <si>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</si>
  <si>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</si>
  <si>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</si>
  <si>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</si>
  <si>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</si>
  <si>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</si>
  <si>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</si>
  <si>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</si>
  <si>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</si>
  <si>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</si>
  <si>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</si>
  <si>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</si>
  <si>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</si>
  <si>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</si>
  <si>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</si>
  <si>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</si>
  <si>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</si>
  <si>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</si>
  <si>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</si>
  <si>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</si>
  <si>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</si>
  <si>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</si>
  <si>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</si>
  <si>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</si>
  <si>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</si>
  <si>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</si>
  <si>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</si>
  <si>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</si>
  <si>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</si>
  <si>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</si>
  <si>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</si>
  <si>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</si>
  <si>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</si>
  <si>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</si>
  <si>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</si>
  <si>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</si>
  <si>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</si>
  <si>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</si>
  <si>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</si>
  <si>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</si>
  <si>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</si>
  <si>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</si>
  <si>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</si>
  <si>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</si>
  <si>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</si>
  <si>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</si>
  <si>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</si>
  <si>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</si>
  <si>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</si>
  <si>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</si>
  <si>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</si>
  <si>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</si>
  <si>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</si>
  <si>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</si>
  <si>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</si>
  <si>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</si>
  <si>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</si>
  <si>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</si>
  <si>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</si>
  <si>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</si>
  <si>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</si>
  <si>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</si>
  <si>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</si>
  <si>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</si>
  <si>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</si>
  <si>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</si>
  <si>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</si>
  <si>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</si>
  <si>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</si>
  <si>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</si>
  <si>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</si>
  <si>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</si>
  <si>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</si>
  <si>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</si>
  <si>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</si>
  <si>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</si>
  <si>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</si>
  <si>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</si>
  <si>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</si>
  <si>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</si>
  <si>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</si>
  <si>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</si>
  <si>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</si>
  <si>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</si>
  <si>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</si>
  <si>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</si>
  <si>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</si>
  <si>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</si>
  <si>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</si>
  <si>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</si>
  <si>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</si>
  <si>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</si>
  <si>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</si>
  <si>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</si>
  <si>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</si>
  <si>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</si>
  <si>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</si>
  <si>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</si>
  <si>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</si>
  <si>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</si>
  <si>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</si>
  <si>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</si>
  <si>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</si>
  <si>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</si>
  <si>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</si>
  <si>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</si>
  <si>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</si>
  <si>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</si>
  <si>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</si>
  <si>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</si>
  <si>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</si>
  <si>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</si>
  <si>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</si>
  <si>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</si>
  <si>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</si>
  <si>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</si>
  <si>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</si>
  <si>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</si>
  <si>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</si>
  <si>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</si>
  <si>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</si>
  <si>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</si>
  <si>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</si>
  <si>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</si>
  <si>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</si>
  <si>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</si>
  <si>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</si>
  <si>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</si>
  <si>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</si>
  <si>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</si>
  <si>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</si>
  <si>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</si>
  <si>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</si>
  <si>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</si>
  <si>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</si>
  <si>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</si>
  <si>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</si>
  <si>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</si>
  <si>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</si>
  <si>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</si>
  <si>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</si>
  <si>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</si>
  <si>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</si>
  <si>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</si>
  <si>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</si>
  <si>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</si>
  <si>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</si>
  <si>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</si>
  <si>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</si>
  <si>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</si>
  <si>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</si>
  <si>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</si>
  <si>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</si>
  <si>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</si>
  <si>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</si>
  <si>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</si>
  <si>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</si>
  <si>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</si>
  <si>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</si>
  <si>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</si>
  <si>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</si>
  <si>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</si>
  <si>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</si>
  <si>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</si>
  <si>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</si>
  <si>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</si>
  <si>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</si>
  <si>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</si>
  <si>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</si>
  <si>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</si>
  <si>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</si>
  <si>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</si>
  <si>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</si>
  <si>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</si>
  <si>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</si>
  <si>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</si>
  <si>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</si>
  <si>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</si>
  <si>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</si>
  <si>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</si>
  <si>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</si>
  <si>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</si>
  <si>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</si>
  <si>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</si>
  <si>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</si>
  <si>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</si>
  <si>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</si>
  <si>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</si>
  <si>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</si>
  <si>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</si>
  <si>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</si>
  <si>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</si>
  <si>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</si>
  <si>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</si>
  <si>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</si>
  <si>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</si>
  <si>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</si>
  <si>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</si>
  <si>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</si>
  <si>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</si>
  <si>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</si>
  <si>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</si>
  <si>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</si>
  <si>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</si>
  <si>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</si>
  <si>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</si>
  <si>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</si>
  <si>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</si>
  <si>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</si>
  <si>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</si>
  <si>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</si>
  <si>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</si>
  <si>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</si>
  <si>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</si>
  <si>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</si>
  <si>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</si>
  <si>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</si>
  <si>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</si>
  <si>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</si>
  <si>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</si>
  <si>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</si>
  <si>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</si>
  <si>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</si>
  <si>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</si>
  <si>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</si>
  <si>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</si>
  <si>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</si>
  <si>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</si>
  <si>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</si>
  <si>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</si>
  <si>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</si>
  <si>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</si>
  <si>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</si>
  <si>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</si>
  <si>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</si>
  <si>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</si>
  <si>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</si>
  <si>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</si>
  <si>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</si>
  <si>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</si>
  <si>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</si>
  <si>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</si>
  <si>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</si>
  <si>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</si>
  <si>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</si>
  <si>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</si>
  <si>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</si>
  <si>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</si>
  <si>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</si>
  <si>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</si>
  <si>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</si>
  <si>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</si>
  <si>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</si>
  <si>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</si>
  <si>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</si>
  <si>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</si>
  <si>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</si>
  <si>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</si>
  <si>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</si>
  <si>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</si>
  <si>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</si>
  <si>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</si>
  <si>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</si>
  <si>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</si>
  <si>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</si>
  <si>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</si>
  <si>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</si>
  <si>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</si>
  <si>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</si>
  <si>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</si>
  <si>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</si>
  <si>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</si>
  <si>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</si>
  <si>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</si>
  <si>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</si>
  <si>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</si>
  <si>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</si>
  <si>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</si>
  <si>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</si>
  <si>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</si>
  <si>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</si>
  <si>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</si>
  <si>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</si>
  <si>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</si>
  <si>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</si>
  <si>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</si>
  <si>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</si>
  <si>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</si>
  <si>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</si>
  <si>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</si>
  <si>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</si>
  <si>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</si>
  <si>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</si>
  <si>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</si>
  <si>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</si>
  <si>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</si>
  <si>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</si>
  <si>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</si>
  <si>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</si>
  <si>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</si>
  <si>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</si>
  <si>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</si>
  <si>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</si>
  <si>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</si>
  <si>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</si>
  <si>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</si>
  <si>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</si>
  <si>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</si>
  <si>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</si>
  <si>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</si>
  <si>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</si>
  <si>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</si>
  <si>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</si>
  <si>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</si>
  <si>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</si>
  <si>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</si>
  <si>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</si>
  <si>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</si>
  <si>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</si>
  <si>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</si>
  <si>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</si>
  <si>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</si>
  <si>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</si>
  <si>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</si>
  <si>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</si>
  <si>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</si>
  <si>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</si>
  <si>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</si>
  <si>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</si>
  <si>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</si>
  <si>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</si>
  <si>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</si>
  <si>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</si>
  <si>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</si>
  <si>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</si>
  <si>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</si>
  <si>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</si>
  <si>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</si>
  <si>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</si>
  <si>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</si>
  <si>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</si>
  <si>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</si>
  <si>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</si>
  <si>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</si>
  <si>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</si>
  <si>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</si>
  <si>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</si>
  <si>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</si>
  <si>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</si>
  <si>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</si>
  <si>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</si>
  <si>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</si>
  <si>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</si>
  <si>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</si>
  <si>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</si>
  <si>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</si>
  <si>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</si>
  <si>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</si>
  <si>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</si>
  <si>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</si>
  <si>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</si>
  <si>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</si>
  <si>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</si>
  <si>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</si>
  <si>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</si>
  <si>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</si>
  <si>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</si>
  <si>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</si>
  <si>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</si>
  <si>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</si>
  <si>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</si>
  <si>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</si>
  <si>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</si>
  <si>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</si>
  <si>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</si>
  <si>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</si>
  <si>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</si>
  <si>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</si>
  <si>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</si>
  <si>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</si>
  <si>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</si>
  <si>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</si>
  <si>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</si>
  <si>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</si>
  <si>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</si>
  <si>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</si>
  <si>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</si>
  <si>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</si>
  <si>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</si>
  <si>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</si>
  <si>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</si>
  <si>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</si>
  <si>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</si>
  <si>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</si>
  <si>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</si>
  <si>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</si>
  <si>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</si>
  <si>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</si>
  <si>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</si>
  <si>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</si>
  <si>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</si>
  <si>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</si>
  <si>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</si>
  <si>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</si>
  <si>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</si>
  <si>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</si>
  <si>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</si>
  <si>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</si>
  <si>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</si>
  <si>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</si>
  <si>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</si>
  <si>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</si>
  <si>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</si>
  <si>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</si>
  <si>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</si>
  <si>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</si>
  <si>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</si>
  <si>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</si>
  <si>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</si>
  <si>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</si>
  <si>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</si>
  <si>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</si>
  <si>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</si>
  <si>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</si>
  <si>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</si>
  <si>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</si>
  <si>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</si>
  <si>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</si>
  <si>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</si>
  <si>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</si>
  <si>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</si>
  <si>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</si>
  <si>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</si>
  <si>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</si>
  <si>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</si>
  <si>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</si>
  <si>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</si>
  <si>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</si>
  <si>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</si>
  <si>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</si>
  <si>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</si>
  <si>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</si>
  <si>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</si>
  <si>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</si>
  <si>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</si>
  <si>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</si>
  <si>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</si>
  <si>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</si>
  <si>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</si>
  <si>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</si>
  <si>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</si>
  <si>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</si>
  <si>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</si>
  <si>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</si>
  <si>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</si>
  <si>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</si>
  <si>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</si>
  <si>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</si>
  <si>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</si>
  <si>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</si>
  <si>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</si>
  <si>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</si>
  <si>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</si>
  <si>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</si>
  <si>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</si>
  <si>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</si>
  <si>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</si>
  <si>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</si>
  <si>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</si>
  <si>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</si>
  <si>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</si>
  <si>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</si>
  <si>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</si>
  <si>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</si>
  <si>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</si>
  <si>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</si>
  <si>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</si>
  <si>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</si>
  <si>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</si>
  <si>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</si>
  <si>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</si>
  <si>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</si>
  <si>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</si>
  <si>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</si>
  <si>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</si>
  <si>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</si>
  <si>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</si>
  <si>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</si>
  <si>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</si>
  <si>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</si>
  <si>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</si>
  <si>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</si>
  <si>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</si>
  <si>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</si>
  <si>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</si>
  <si>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</si>
  <si>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</si>
  <si>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</si>
  <si>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</si>
  <si>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</si>
  <si>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</si>
  <si>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</si>
  <si>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</si>
  <si>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</si>
  <si>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</si>
  <si>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</si>
  <si>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</si>
  <si>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</si>
  <si>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</si>
  <si>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</si>
  <si>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</si>
  <si>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</si>
  <si>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</si>
  <si>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</si>
  <si>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</si>
  <si>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</si>
  <si>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</si>
  <si>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</si>
  <si>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</si>
  <si>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</si>
  <si>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</si>
  <si>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</si>
  <si>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</si>
  <si>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</si>
  <si>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</si>
  <si>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</si>
  <si>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</si>
  <si>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</si>
  <si>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</si>
  <si>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</si>
  <si>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</si>
  <si>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</si>
  <si>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</si>
  <si>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</si>
  <si>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</si>
  <si>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</si>
  <si>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</si>
  <si>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</si>
  <si>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</si>
  <si>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</si>
  <si>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</si>
  <si>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</si>
  <si>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</si>
  <si>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</si>
  <si>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</si>
  <si>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</si>
  <si>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</si>
  <si>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</si>
  <si>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</si>
  <si>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</si>
  <si>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</si>
  <si>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</si>
  <si>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</si>
  <si>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</si>
  <si>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</si>
  <si>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</si>
  <si>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</si>
  <si>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</si>
  <si>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</si>
  <si>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</si>
  <si>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</si>
  <si>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</si>
  <si>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</si>
  <si>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</si>
  <si>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</si>
  <si>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</si>
  <si>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</si>
  <si>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</si>
  <si>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</si>
  <si>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</si>
  <si>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</si>
  <si>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</si>
  <si>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</si>
  <si>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</si>
  <si>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</si>
  <si>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</si>
  <si>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</si>
  <si>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</si>
  <si>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</si>
  <si>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</si>
  <si>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</si>
  <si>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</si>
  <si>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</si>
  <si>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</si>
  <si>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</si>
  <si>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</si>
  <si>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</si>
  <si>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</si>
  <si>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</si>
  <si>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</si>
  <si>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</si>
  <si>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</si>
  <si>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</si>
  <si>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</si>
  <si>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</si>
  <si>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</si>
  <si>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</si>
  <si>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</si>
  <si>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</si>
  <si>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</si>
  <si>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</si>
  <si>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</si>
  <si>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</si>
  <si>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</si>
  <si>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</si>
  <si>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</si>
  <si>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</si>
  <si>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</si>
  <si>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</si>
  <si>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</si>
  <si>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</si>
  <si>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</si>
  <si>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</si>
  <si>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</si>
  <si>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</si>
  <si>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</si>
  <si>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</si>
  <si>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</si>
  <si>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</si>
  <si>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</si>
  <si>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</si>
  <si>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</si>
  <si>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</si>
  <si>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</si>
  <si>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</si>
  <si>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</si>
  <si>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</si>
  <si>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</si>
  <si>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</si>
  <si>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</si>
  <si>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</si>
  <si>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</si>
  <si>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</si>
  <si>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</si>
  <si>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</si>
  <si>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</si>
  <si>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</si>
  <si>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</si>
  <si>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</si>
  <si>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</si>
  <si>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</si>
  <si>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</si>
  <si>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</si>
  <si>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</si>
  <si>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</si>
  <si>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</si>
  <si>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</si>
  <si>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</si>
  <si>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</si>
  <si>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</si>
  <si>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</si>
  <si>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</si>
  <si>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</si>
  <si>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</si>
  <si>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</si>
  <si>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</si>
  <si>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</si>
  <si>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</si>
  <si>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</si>
  <si>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</si>
  <si>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</si>
  <si>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</si>
  <si>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</si>
  <si>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</si>
  <si>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</si>
  <si>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</si>
  <si>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</si>
  <si>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</si>
  <si>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</si>
  <si>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</si>
  <si>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</si>
  <si>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</si>
  <si>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</si>
  <si>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</si>
  <si>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</si>
  <si>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</si>
  <si>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</si>
  <si>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</si>
  <si>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</si>
  <si>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</si>
  <si>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</si>
  <si>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</si>
  <si>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</si>
  <si>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</si>
  <si>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</si>
  <si>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</si>
  <si>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</si>
  <si>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</si>
  <si>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</si>
  <si>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</si>
  <si>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</si>
  <si>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</si>
  <si>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</si>
  <si>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</si>
  <si>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</si>
  <si>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</si>
  <si>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</si>
  <si>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</si>
  <si>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</si>
  <si>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</si>
  <si>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</si>
  <si>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</si>
  <si>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</si>
  <si>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</si>
  <si>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</si>
  <si>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</si>
  <si>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</si>
  <si>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</si>
  <si>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</si>
  <si>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</si>
  <si>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</si>
  <si>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</si>
  <si>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</si>
  <si>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</si>
  <si>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</si>
  <si>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</si>
  <si>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</si>
  <si>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</si>
  <si>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</si>
  <si>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</si>
  <si>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</si>
  <si>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</si>
  <si>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</si>
  <si>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</si>
  <si>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</si>
  <si>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</si>
  <si>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</si>
  <si>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</si>
  <si>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</si>
  <si>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</si>
  <si>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</si>
  <si>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</si>
  <si>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</si>
  <si>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</si>
  <si>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</si>
  <si>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</si>
  <si>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</si>
  <si>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</si>
  <si>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</si>
  <si>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</si>
  <si>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</si>
  <si>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</si>
  <si>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</si>
  <si>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</si>
  <si>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</si>
  <si>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</si>
  <si>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</si>
  <si>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</si>
  <si>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</si>
  <si>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</si>
  <si>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</si>
  <si>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</si>
  <si>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</si>
  <si>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</si>
  <si>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</si>
  <si>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</si>
  <si>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</si>
  <si>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</si>
  <si>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</si>
  <si>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</si>
  <si>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</si>
  <si>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</si>
  <si>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</si>
  <si>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</si>
  <si>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</si>
  <si>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</si>
  <si>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</si>
  <si>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</si>
  <si>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</si>
  <si>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</si>
  <si>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</si>
  <si>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</si>
  <si>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</si>
  <si>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</si>
  <si>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</si>
  <si>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</si>
  <si>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</si>
  <si>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</si>
  <si>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</si>
  <si>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</si>
  <si>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</si>
  <si>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</si>
  <si>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</si>
  <si>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</si>
  <si>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</si>
  <si>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</si>
  <si>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</si>
  <si>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</si>
  <si>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</si>
  <si>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</si>
  <si>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</si>
  <si>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</si>
  <si>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</si>
  <si>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</si>
  <si>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</si>
  <si>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</si>
  <si>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</si>
  <si>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</si>
  <si>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</si>
  <si>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</si>
  <si>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</si>
  <si>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</si>
  <si>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</si>
  <si>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</si>
  <si>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</si>
  <si>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</si>
  <si>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</si>
  <si>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</si>
  <si>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</si>
  <si>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</si>
  <si>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</si>
  <si>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</si>
  <si>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</si>
  <si>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</si>
  <si>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</si>
  <si>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</si>
  <si>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</si>
  <si>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</si>
  <si>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</si>
  <si>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</si>
  <si>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</si>
  <si>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</si>
  <si>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</si>
  <si>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</si>
  <si>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</si>
  <si>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</si>
  <si>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</si>
  <si>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</si>
  <si>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</si>
  <si>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</si>
  <si>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</si>
  <si>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</si>
  <si>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</si>
  <si>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</si>
  <si>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</si>
  <si>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</si>
  <si>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</si>
  <si>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</si>
  <si>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</si>
  <si>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</si>
  <si>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</si>
  <si>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</si>
  <si>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</si>
  <si>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</si>
  <si>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</si>
  <si>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</si>
  <si>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</si>
  <si>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</si>
  <si>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</si>
  <si>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</si>
  <si>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</si>
  <si>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</si>
  <si>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</si>
  <si>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</si>
  <si>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</si>
  <si>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</si>
  <si>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</si>
  <si>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</si>
  <si>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</si>
  <si>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</si>
  <si>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</si>
  <si>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</si>
  <si>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</si>
  <si>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</si>
  <si>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</si>
  <si>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</si>
  <si>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</si>
  <si>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</si>
  <si>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</si>
  <si>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</si>
  <si>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</si>
  <si>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</si>
  <si>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</si>
  <si>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</si>
  <si>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</si>
  <si>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</si>
  <si>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</si>
  <si>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</si>
  <si>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</si>
  <si>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</si>
  <si>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</si>
  <si>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</si>
  <si>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</si>
  <si>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</si>
  <si>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</si>
  <si>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</si>
  <si>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</si>
  <si>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</si>
  <si>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</si>
  <si>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</si>
  <si>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</si>
  <si>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</si>
  <si>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</si>
  <si>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</si>
  <si>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</si>
  <si>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</si>
  <si>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</si>
  <si>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</si>
  <si>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</si>
  <si>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</si>
  <si>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</si>
  <si>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</si>
  <si>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</si>
  <si>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</si>
  <si>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</si>
  <si>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</si>
  <si>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</si>
  <si>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</si>
  <si>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</si>
  <si>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</si>
  <si>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</si>
  <si>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</si>
  <si>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</si>
  <si>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</si>
  <si>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</si>
  <si>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</si>
  <si>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</si>
  <si>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</si>
  <si>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</si>
  <si>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</si>
  <si>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</si>
  <si>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</si>
  <si>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</si>
  <si>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</si>
  <si>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</si>
  <si>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</si>
  <si>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</si>
  <si>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</si>
  <si>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</si>
  <si>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</si>
  <si>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</si>
  <si>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</si>
  <si>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</si>
  <si>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</si>
  <si>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</si>
  <si>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</si>
  <si>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</si>
  <si>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</si>
  <si>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</si>
  <si>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</si>
  <si>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</si>
  <si>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</si>
  <si>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</si>
  <si>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</si>
  <si>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</si>
  <si>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</si>
  <si>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</si>
  <si>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</si>
  <si>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</si>
  <si>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</si>
  <si>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</si>
  <si>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</si>
  <si>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</si>
  <si>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</si>
  <si>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</si>
  <si>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</si>
  <si>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</si>
  <si>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</si>
  <si>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</si>
  <si>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</si>
  <si>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</si>
  <si>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</si>
  <si>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</si>
  <si>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</si>
  <si>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</si>
  <si>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</si>
  <si>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</si>
  <si>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</si>
  <si>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</si>
  <si>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</si>
  <si>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</si>
  <si>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</si>
  <si>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</si>
  <si>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</si>
  <si>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</si>
  <si>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</si>
  <si>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</si>
  <si>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</si>
  <si>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</si>
  <si>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</si>
  <si>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</si>
  <si>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</si>
  <si>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</si>
  <si>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</si>
  <si>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</si>
  <si>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</si>
  <si>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</si>
  <si>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</si>
  <si>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</si>
  <si>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</si>
  <si>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</si>
  <si>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</si>
  <si>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</si>
  <si>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</si>
  <si>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</si>
  <si>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</si>
  <si>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</si>
  <si>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</si>
  <si>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</si>
  <si>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</si>
  <si>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</si>
  <si>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</si>
  <si>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</si>
  <si>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</si>
  <si>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</si>
  <si>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</si>
  <si>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</si>
  <si>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</si>
  <si>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</si>
  <si>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</si>
  <si>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</si>
  <si>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</si>
  <si>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</si>
  <si>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</si>
  <si>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</si>
  <si>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</si>
  <si>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</si>
  <si>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</si>
  <si>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</si>
  <si>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</si>
  <si>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</si>
  <si>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</si>
  <si>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</si>
  <si>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</si>
  <si>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</si>
  <si>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</si>
  <si>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</si>
  <si>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</si>
  <si>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</si>
  <si>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</si>
  <si>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</si>
  <si>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</si>
  <si>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</si>
  <si>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</si>
  <si>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</si>
  <si>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</si>
  <si>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</si>
  <si>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</si>
  <si>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</si>
  <si>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</si>
  <si>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</si>
  <si>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</si>
  <si>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</si>
  <si>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</si>
  <si>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</si>
  <si>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</si>
  <si>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</si>
  <si>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</si>
  <si>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</si>
  <si>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</si>
  <si>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</si>
  <si>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</si>
  <si>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</si>
  <si>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</si>
  <si>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</si>
  <si>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</si>
  <si>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</si>
  <si>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</si>
  <si>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</si>
  <si>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</si>
  <si>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</si>
  <si>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</si>
  <si>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</si>
  <si>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</si>
  <si>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</si>
  <si>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</si>
  <si>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</si>
  <si>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</si>
  <si>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</si>
  <si>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</si>
  <si>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</si>
  <si>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</si>
  <si>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</si>
  <si>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</si>
  <si>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</si>
  <si>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</si>
  <si>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</si>
  <si>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</si>
  <si>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</si>
  <si>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</si>
  <si>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</si>
  <si>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</si>
  <si>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</si>
  <si>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</si>
  <si>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</si>
  <si>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</si>
  <si>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</si>
  <si>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</si>
  <si>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</si>
  <si>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</si>
  <si>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</si>
  <si>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</si>
  <si>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</si>
  <si>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</si>
  <si>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</si>
  <si>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</si>
  <si>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</si>
  <si>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</si>
  <si>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</si>
  <si>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</si>
  <si>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</si>
  <si>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</si>
  <si>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</si>
  <si>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</si>
  <si>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</si>
  <si>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</si>
  <si>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</si>
  <si>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</si>
  <si>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</si>
  <si>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</si>
  <si>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</si>
  <si>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</si>
  <si>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</si>
  <si>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</si>
  <si>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</si>
  <si>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</si>
  <si>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</si>
  <si>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</si>
  <si>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</si>
  <si>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</si>
  <si>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</si>
  <si>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</si>
  <si>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</si>
  <si>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</si>
  <si>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</si>
  <si>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</si>
  <si>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</si>
  <si>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</si>
  <si>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</si>
  <si>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</si>
  <si>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</si>
  <si>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</si>
  <si>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</si>
  <si>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</si>
  <si>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</si>
  <si>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</si>
  <si>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</si>
  <si>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</si>
  <si>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</si>
  <si>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</si>
  <si>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</si>
  <si>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</si>
  <si>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</si>
  <si>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</si>
  <si>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</si>
  <si>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</si>
  <si>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</si>
  <si>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</si>
  <si>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</si>
  <si>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</si>
  <si>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</si>
  <si>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</si>
  <si>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</si>
  <si>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</si>
  <si>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</si>
  <si>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</si>
  <si>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</si>
  <si>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</si>
  <si>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</si>
  <si>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</si>
  <si>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</si>
  <si>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</si>
  <si>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</si>
  <si>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</si>
  <si>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</si>
  <si>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</si>
  <si>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</si>
  <si>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</si>
  <si>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</si>
  <si>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</si>
  <si>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</si>
  <si>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</si>
  <si>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</si>
  <si>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</si>
  <si>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</si>
  <si>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</si>
  <si>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</si>
  <si>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</si>
  <si>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</si>
  <si>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</si>
  <si>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</si>
  <si>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</si>
  <si>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</si>
  <si>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</si>
  <si>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</si>
  <si>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</si>
  <si>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</si>
  <si>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</si>
  <si>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</si>
  <si>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</si>
  <si>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</si>
  <si>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</si>
  <si>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</si>
  <si>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</si>
  <si>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</si>
  <si>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</si>
  <si>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</si>
  <si>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</si>
  <si>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</si>
  <si>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</si>
  <si>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</si>
  <si>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</si>
  <si>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</si>
  <si>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</si>
  <si>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</si>
  <si>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</si>
  <si>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</si>
  <si>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</si>
  <si>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</si>
  <si>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</si>
  <si>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</si>
  <si>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</si>
  <si>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</si>
  <si>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</si>
  <si>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</si>
  <si>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</si>
  <si>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</si>
  <si>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</si>
  <si>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</si>
  <si>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</si>
  <si>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</si>
  <si>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</si>
  <si>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</si>
  <si>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</si>
  <si>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</si>
  <si>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</si>
  <si>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</si>
  <si>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</si>
  <si>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</si>
  <si>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</si>
  <si>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</si>
  <si>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</si>
  <si>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</si>
  <si>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</si>
  <si>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</si>
  <si>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</si>
  <si>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</si>
  <si>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</si>
  <si>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</si>
  <si>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</si>
  <si>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</si>
  <si>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</si>
  <si>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</si>
  <si>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</si>
  <si>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</si>
  <si>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</si>
  <si>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</si>
  <si>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</si>
  <si>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</si>
  <si>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</si>
  <si>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</si>
  <si>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</si>
  <si>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</si>
  <si>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</si>
  <si>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</si>
  <si>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</si>
  <si>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</si>
  <si>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</si>
  <si>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</si>
  <si>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</si>
  <si>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</si>
  <si>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</si>
  <si>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</si>
  <si>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</si>
  <si>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</si>
  <si>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</si>
  <si>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</si>
  <si>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</si>
  <si>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</si>
  <si>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</si>
  <si>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</si>
  <si>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</si>
  <si>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</si>
  <si>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</si>
  <si>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</si>
  <si>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</si>
  <si>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</si>
  <si>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</si>
  <si>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</si>
  <si>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</si>
  <si>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</si>
  <si>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</si>
  <si>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</si>
  <si>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</si>
  <si>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</si>
  <si>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</si>
  <si>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</si>
  <si>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</si>
  <si>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</si>
  <si>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</si>
  <si>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</si>
  <si>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</si>
  <si>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</si>
  <si>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</si>
  <si>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</si>
  <si>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</si>
  <si>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</si>
  <si>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</si>
  <si>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</si>
  <si>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</si>
  <si>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</si>
  <si>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</si>
  <si>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</si>
  <si>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</si>
  <si>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</si>
  <si>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</si>
  <si>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</si>
  <si>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</si>
  <si>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</si>
  <si>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</si>
  <si>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</si>
  <si>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</si>
  <si>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</si>
  <si>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</si>
  <si>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</si>
  <si>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</si>
  <si>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</si>
  <si>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</si>
  <si>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</si>
  <si>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</si>
  <si>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</si>
  <si>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</si>
  <si>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</si>
  <si>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</si>
  <si>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</si>
  <si>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</si>
  <si>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</si>
  <si>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</si>
  <si>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</si>
  <si>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</si>
  <si>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</si>
  <si>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</si>
  <si>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</si>
  <si>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</si>
  <si>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</si>
  <si>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</si>
  <si>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</si>
  <si>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</si>
  <si>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</si>
  <si>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</si>
  <si>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</si>
  <si>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</si>
  <si>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</si>
  <si>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</si>
  <si>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</si>
  <si>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</si>
  <si>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</si>
  <si>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</si>
  <si>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</si>
  <si>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</si>
  <si>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</si>
  <si>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</si>
  <si>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</si>
  <si>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</si>
  <si>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</si>
  <si>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</si>
  <si>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</si>
  <si>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</si>
  <si>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</si>
  <si>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</si>
  <si>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</si>
  <si>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</si>
  <si>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</si>
  <si>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</si>
  <si>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</si>
  <si>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</si>
  <si>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</si>
  <si>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</si>
  <si>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</si>
  <si>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</si>
  <si>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</si>
  <si>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</si>
  <si>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</si>
  <si>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</si>
  <si>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</si>
  <si>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</si>
  <si>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</si>
  <si>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</si>
  <si>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</si>
  <si>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</si>
  <si>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</si>
  <si>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</si>
  <si>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</si>
  <si>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</si>
  <si>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</si>
  <si>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</si>
  <si>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</si>
  <si>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</si>
  <si>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</si>
  <si>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</si>
  <si>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</si>
  <si>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</si>
  <si>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</si>
  <si>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</si>
  <si>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</si>
  <si>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</si>
  <si>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</si>
  <si>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</si>
  <si>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</si>
  <si>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</si>
  <si>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</si>
  <si>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</si>
  <si>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</si>
  <si>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</si>
  <si>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</si>
  <si>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</si>
  <si>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</si>
  <si>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</si>
  <si>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</si>
  <si>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</si>
  <si>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</si>
  <si>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</si>
  <si>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</si>
  <si>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</si>
  <si>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</si>
  <si>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</si>
  <si>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</si>
  <si>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</si>
  <si>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</si>
  <si>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</si>
  <si>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</si>
  <si>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</si>
  <si>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</si>
  <si>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</si>
  <si>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</si>
  <si>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</si>
  <si>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</si>
  <si>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</si>
  <si>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</si>
  <si>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</si>
  <si>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</si>
  <si>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</si>
  <si>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</si>
  <si>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</si>
  <si>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</si>
  <si>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</si>
  <si>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</si>
  <si>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</si>
  <si>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</si>
  <si>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</si>
  <si>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</si>
  <si>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</si>
  <si>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</si>
  <si>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</si>
  <si>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</si>
  <si>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</si>
  <si>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</si>
  <si>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</si>
  <si>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</si>
  <si>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</si>
  <si>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</si>
  <si>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</si>
  <si>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</si>
  <si>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</si>
  <si>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</si>
  <si>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</si>
  <si>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</si>
  <si>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</si>
  <si>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</si>
  <si>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</si>
  <si>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</si>
  <si>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</si>
  <si>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</si>
  <si>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</si>
  <si>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</si>
  <si>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</si>
  <si>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</si>
  <si>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</si>
  <si>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</si>
  <si>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</si>
  <si>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</si>
  <si>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</si>
  <si>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</si>
  <si>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</si>
  <si>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</si>
  <si>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</si>
  <si>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</si>
  <si>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</si>
  <si>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</si>
  <si>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</si>
  <si>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</si>
  <si>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</si>
  <si>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</si>
  <si>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</si>
  <si>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</si>
  <si>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</si>
  <si>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</si>
  <si>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</si>
  <si>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</si>
  <si>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</si>
  <si>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</si>
  <si>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</si>
  <si>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</si>
  <si>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</si>
  <si>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</si>
  <si>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</si>
  <si>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</si>
  <si>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</si>
  <si>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</si>
  <si>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</si>
  <si>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</si>
  <si>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</si>
  <si>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</si>
  <si>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</si>
  <si>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</si>
  <si>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</si>
  <si>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</si>
  <si>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</si>
  <si>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</si>
  <si>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</si>
  <si>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</si>
  <si>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</si>
  <si>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</si>
  <si>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</si>
  <si>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</si>
  <si>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</si>
  <si>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</si>
  <si>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</si>
  <si>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</si>
  <si>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</si>
  <si>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</si>
  <si>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</si>
  <si>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</si>
  <si>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</si>
  <si>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</si>
  <si>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</si>
  <si>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</si>
  <si>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</si>
  <si>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</si>
  <si>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</si>
  <si>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</si>
  <si>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</si>
  <si>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</si>
  <si>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</si>
  <si>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</si>
  <si>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</si>
  <si>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</si>
  <si>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</si>
  <si>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</si>
  <si>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</si>
  <si>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</si>
  <si>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</si>
  <si>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</si>
  <si>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</si>
  <si>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</si>
  <si>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</si>
  <si>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</si>
  <si>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</si>
  <si>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</si>
  <si>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</si>
  <si>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</si>
  <si>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</si>
  <si>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</si>
  <si>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</si>
  <si>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</si>
  <si>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</si>
  <si>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</si>
  <si>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</si>
  <si>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</si>
  <si>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</si>
  <si>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</si>
  <si>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</si>
  <si>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</si>
  <si>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</si>
  <si>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</si>
  <si>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</si>
  <si>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</si>
  <si>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</si>
  <si>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</si>
  <si>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</si>
  <si>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</si>
  <si>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</si>
  <si>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</si>
  <si>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</si>
  <si>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</si>
  <si>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</si>
  <si>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</si>
  <si>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</si>
  <si>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</si>
  <si>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</si>
  <si>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</si>
  <si>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</si>
  <si>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</si>
  <si>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</si>
  <si>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</si>
  <si>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</si>
  <si>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</si>
  <si>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</si>
  <si>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</si>
  <si>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</si>
  <si>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</si>
  <si>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</si>
  <si>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</si>
  <si>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</si>
  <si>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</si>
  <si>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</si>
  <si>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</si>
  <si>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</si>
  <si>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</si>
  <si>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</si>
  <si>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</si>
  <si>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</si>
  <si>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</si>
  <si>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</si>
  <si>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</si>
  <si>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</si>
  <si>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</si>
  <si>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</si>
  <si>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</si>
  <si>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</si>
  <si>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</si>
  <si>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</si>
  <si>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</si>
  <si>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</si>
  <si>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</si>
  <si>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</si>
  <si>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</si>
  <si>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</si>
  <si>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</si>
  <si>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</si>
  <si>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</si>
  <si>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</si>
  <si>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</si>
  <si>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</si>
  <si>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</si>
  <si>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</si>
  <si>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</si>
  <si>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</si>
  <si>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</si>
  <si>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</si>
  <si>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</si>
  <si>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</si>
  <si>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</si>
  <si>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</si>
  <si>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</si>
  <si>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</si>
  <si>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</si>
  <si>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</si>
  <si>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</si>
  <si>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</si>
  <si>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</si>
  <si>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</si>
  <si>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</si>
  <si>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</si>
  <si>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</si>
  <si>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</si>
  <si>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</si>
  <si>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</si>
  <si>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</si>
  <si>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</si>
  <si>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</si>
  <si>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</si>
  <si>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</si>
  <si>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</si>
  <si>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</si>
  <si>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</si>
  <si>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</si>
  <si>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</si>
  <si>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</si>
  <si>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</si>
  <si>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</si>
  <si>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</si>
  <si>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</si>
  <si>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</si>
  <si>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</si>
  <si>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</si>
  <si>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</si>
  <si>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</si>
  <si>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</si>
  <si>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</si>
  <si>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</si>
  <si>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</si>
  <si>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</si>
  <si>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</si>
  <si>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</si>
  <si>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</si>
  <si>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</si>
  <si>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</si>
  <si>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</si>
  <si>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</si>
  <si>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</si>
  <si>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</si>
  <si>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</si>
  <si>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</si>
  <si>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</si>
  <si>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</si>
  <si>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</si>
  <si>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</si>
  <si>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</si>
  <si>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</si>
  <si>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</si>
  <si>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</si>
  <si>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</si>
  <si>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</si>
  <si>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</si>
  <si>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</si>
  <si>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</si>
  <si>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</si>
  <si>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</si>
  <si>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</si>
  <si>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</si>
  <si>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</si>
  <si>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</si>
  <si>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</si>
  <si>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</si>
  <si>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</si>
  <si>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</si>
  <si>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</si>
  <si>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</si>
  <si>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</si>
  <si>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</si>
  <si>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</si>
  <si>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</si>
  <si>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</si>
  <si>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</si>
  <si>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</si>
  <si>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</si>
  <si>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</si>
  <si>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</si>
  <si>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</si>
  <si>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</si>
  <si>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</si>
  <si>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</si>
  <si>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</si>
  <si>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</si>
  <si>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</si>
  <si>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</si>
  <si>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</si>
  <si>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</si>
  <si>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</si>
  <si>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</si>
  <si>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</si>
  <si>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</si>
  <si>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</si>
  <si>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</si>
  <si>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</si>
  <si>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</si>
  <si>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</si>
  <si>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</si>
  <si>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</si>
  <si>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</si>
  <si>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</si>
  <si>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</si>
  <si>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</si>
  <si>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</si>
  <si>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</si>
  <si>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</si>
  <si>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</si>
  <si>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</si>
  <si>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</si>
  <si>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</si>
  <si>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</si>
  <si>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</si>
  <si>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</si>
  <si>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</si>
  <si>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</si>
  <si>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</si>
  <si>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</si>
  <si>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</si>
  <si>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</si>
  <si>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</si>
  <si>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</si>
  <si>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</si>
  <si>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</si>
  <si>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</si>
  <si>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</si>
  <si>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</si>
  <si>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</si>
  <si>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</si>
  <si>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</si>
  <si>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</si>
  <si>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</si>
  <si>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</si>
  <si>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</si>
  <si>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</si>
  <si>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</si>
  <si>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</si>
  <si>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</si>
  <si>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</si>
  <si>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</si>
  <si>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</si>
  <si>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</si>
  <si>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</si>
  <si>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</si>
  <si>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</si>
  <si>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</si>
  <si>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</si>
  <si>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</si>
  <si>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</si>
  <si>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</si>
  <si>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</si>
  <si>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</si>
  <si>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</si>
  <si>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</si>
  <si>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</si>
  <si>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</si>
  <si>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</si>
  <si>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</si>
  <si>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</si>
  <si>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</si>
  <si>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</si>
  <si>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</si>
  <si>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</si>
  <si>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</si>
  <si>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</si>
  <si>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</si>
  <si>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</si>
  <si>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</si>
  <si>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</si>
  <si>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</si>
  <si>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</si>
  <si>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</si>
  <si>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</si>
  <si>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</si>
  <si>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</si>
  <si>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</si>
  <si>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</si>
  <si>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</si>
  <si>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</si>
  <si>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</si>
  <si>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</si>
  <si>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</si>
  <si>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</si>
  <si>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</si>
  <si>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</si>
  <si>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</si>
  <si>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</si>
  <si>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</si>
  <si>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</si>
  <si>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</si>
  <si>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</si>
  <si>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</si>
  <si>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</si>
  <si>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</si>
  <si>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</si>
  <si>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</si>
  <si>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</si>
  <si>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</si>
  <si>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</si>
  <si>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</si>
  <si>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</si>
  <si>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</si>
  <si>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</si>
  <si>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</si>
  <si>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</si>
  <si>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</si>
  <si>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</si>
  <si>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</si>
  <si>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</si>
  <si>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</si>
  <si>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</si>
  <si>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</si>
  <si>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</si>
  <si>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</si>
  <si>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</si>
  <si>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</si>
  <si>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</si>
  <si>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</si>
  <si>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</si>
  <si>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</si>
  <si>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</si>
  <si>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</si>
  <si>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</si>
  <si>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</si>
  <si>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</si>
  <si>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</si>
  <si>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</si>
  <si>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</si>
  <si>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</si>
  <si>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</si>
  <si>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</si>
  <si>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</si>
  <si>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</si>
  <si>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</si>
  <si>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</si>
  <si>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</si>
  <si>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</si>
  <si>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</si>
  <si>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</si>
  <si>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</si>
  <si>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</si>
  <si>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</si>
  <si>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</si>
  <si>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</si>
  <si>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</si>
  <si>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</si>
  <si>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</si>
  <si>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</si>
  <si>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</si>
  <si>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</si>
  <si>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</si>
  <si>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</si>
  <si>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</si>
  <si>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</si>
  <si>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</si>
  <si>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</si>
  <si>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</si>
  <si>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</si>
  <si>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</si>
  <si>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</si>
  <si>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</si>
  <si>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</si>
  <si>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</si>
  <si>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</si>
  <si>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</si>
  <si>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</si>
  <si>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</si>
  <si>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</si>
  <si>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</si>
  <si>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</si>
  <si>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</si>
  <si>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</si>
  <si>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</si>
  <si>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</si>
  <si>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</si>
  <si>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</si>
  <si>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</si>
  <si>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</si>
  <si>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</si>
  <si>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</si>
  <si>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</si>
  <si>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</si>
  <si>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</si>
  <si>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</si>
  <si>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</si>
  <si>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</si>
  <si>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</si>
  <si>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</si>
  <si>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</si>
  <si>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</si>
  <si>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</si>
  <si>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</si>
  <si>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</si>
  <si>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</si>
  <si>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</si>
  <si>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</si>
  <si>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</si>
  <si>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</si>
  <si>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</si>
  <si>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</si>
  <si>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</si>
  <si>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</si>
  <si>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</si>
  <si>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</si>
  <si>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</si>
  <si>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</si>
  <si>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</si>
  <si>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</si>
  <si>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</si>
  <si>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</si>
  <si>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</si>
  <si>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</si>
  <si>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</si>
  <si>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</si>
  <si>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</si>
  <si>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</si>
  <si>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</si>
  <si>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</si>
  <si>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</si>
  <si>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</si>
  <si>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</si>
  <si>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</si>
  <si>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</si>
  <si>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</si>
  <si>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</si>
  <si>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</si>
  <si>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</si>
  <si>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</si>
  <si>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</si>
  <si>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</si>
  <si>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</si>
  <si>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</si>
  <si>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</si>
  <si>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</si>
  <si>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</si>
  <si>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</si>
  <si>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</si>
  <si>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</si>
  <si>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</si>
  <si>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</si>
  <si>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</si>
  <si>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</si>
  <si>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</si>
  <si>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</si>
  <si>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</si>
  <si>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</si>
  <si>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</si>
  <si>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</si>
  <si>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</si>
  <si>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</si>
  <si>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</si>
  <si>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</si>
  <si>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</si>
  <si>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</si>
  <si>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</si>
  <si>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</si>
  <si>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</si>
  <si>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</si>
  <si>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</si>
  <si>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</si>
  <si>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</si>
  <si>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</si>
  <si>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</si>
  <si>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</si>
  <si>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</si>
  <si>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</si>
  <si>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</si>
  <si>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</si>
  <si>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</si>
  <si>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</si>
  <si>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</si>
  <si>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</si>
  <si>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</si>
  <si>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</si>
  <si>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</si>
  <si>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</si>
  <si>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</si>
  <si>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</si>
  <si>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</si>
  <si>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</si>
  <si>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</si>
  <si>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</si>
  <si>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</si>
  <si>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</si>
  <si>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</si>
  <si>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</si>
  <si>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</si>
  <si>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</si>
  <si>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</si>
  <si>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</si>
  <si>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</si>
  <si>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</si>
  <si>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</si>
  <si>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</si>
  <si>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</si>
  <si>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</si>
  <si>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</si>
  <si>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</si>
  <si>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</si>
  <si>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</si>
  <si>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</si>
  <si>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</si>
  <si>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</si>
  <si>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</si>
  <si>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</si>
  <si>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</si>
  <si>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</si>
  <si>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</si>
  <si>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</si>
  <si>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</si>
  <si>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</si>
  <si>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</si>
  <si>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</si>
  <si>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</si>
  <si>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</si>
  <si>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</si>
  <si>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</si>
  <si>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</si>
  <si>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</si>
  <si>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</si>
  <si>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</si>
  <si>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</si>
  <si>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</si>
  <si>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</si>
  <si>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</si>
  <si>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</si>
  <si>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</si>
  <si>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</si>
  <si>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</si>
  <si>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</si>
  <si>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</si>
  <si>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</si>
  <si>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</si>
  <si>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</si>
  <si>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</si>
  <si>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</si>
  <si>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</si>
  <si>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</si>
  <si>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</si>
  <si>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</si>
  <si>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</si>
  <si>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</si>
  <si>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</si>
  <si>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</si>
  <si>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</si>
  <si>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</si>
  <si>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</si>
  <si>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</si>
  <si>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</si>
  <si>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</si>
  <si>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</si>
  <si>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</si>
  <si>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</si>
  <si>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</si>
  <si>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</si>
  <si>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</si>
  <si>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</si>
  <si>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</si>
  <si>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</si>
  <si>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</si>
  <si>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</si>
  <si>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</si>
  <si>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</si>
  <si>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</si>
  <si>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</si>
  <si>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</si>
  <si>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</si>
  <si>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</si>
  <si>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</si>
  <si>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</si>
  <si>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</si>
  <si>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</si>
  <si>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</si>
  <si>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</si>
  <si>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</si>
  <si>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</si>
  <si>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</si>
  <si>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</si>
  <si>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</si>
  <si>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</si>
  <si>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</si>
  <si>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</si>
  <si>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</si>
  <si>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</si>
  <si>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</si>
  <si>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</si>
  <si>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</si>
  <si>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</si>
  <si>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</si>
  <si>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</si>
  <si>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</si>
  <si>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</si>
  <si>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</si>
  <si>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</si>
  <si>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</si>
  <si>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</si>
  <si>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</si>
  <si>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</si>
  <si>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</si>
  <si>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</si>
  <si>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</si>
  <si>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</si>
  <si>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</si>
  <si>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</si>
  <si>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</si>
  <si>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</si>
  <si>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</si>
  <si>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</si>
  <si>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</si>
  <si>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</si>
  <si>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</si>
  <si>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</si>
  <si>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</si>
  <si>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</si>
  <si>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</si>
  <si>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</si>
  <si>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</si>
  <si>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</si>
  <si>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</si>
  <si>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</si>
  <si>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</si>
  <si>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</si>
  <si>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</si>
  <si>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</si>
  <si>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</si>
  <si>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</si>
  <si>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</si>
  <si>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</si>
  <si>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</si>
  <si>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</si>
  <si>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</si>
  <si>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</si>
  <si>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</si>
  <si>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</si>
  <si>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</si>
  <si>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</si>
  <si>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</si>
  <si>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</si>
  <si>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</si>
  <si>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</si>
  <si>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</si>
  <si>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</si>
  <si>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</si>
  <si>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</si>
  <si>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</si>
  <si>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</si>
  <si>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</si>
  <si>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</si>
  <si>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</si>
  <si>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</si>
  <si>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</si>
  <si>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</si>
  <si>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</si>
  <si>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</si>
  <si>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</si>
  <si>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</si>
  <si>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</si>
  <si>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</si>
  <si>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</si>
  <si>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</si>
  <si>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</si>
  <si>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</si>
  <si>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</si>
  <si>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</si>
  <si>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</si>
  <si>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</si>
  <si>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</si>
  <si>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</si>
  <si>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</si>
  <si>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</si>
  <si>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</si>
  <si>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</si>
  <si>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</si>
  <si>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</si>
  <si>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</si>
  <si>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</si>
  <si>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</si>
  <si>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</si>
  <si>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</si>
  <si>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</si>
  <si>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</si>
  <si>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</si>
  <si>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</si>
  <si>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</si>
  <si>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</si>
  <si>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</si>
  <si>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</si>
  <si>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</si>
  <si>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</si>
  <si>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</si>
  <si>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</si>
  <si>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</si>
  <si>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</si>
  <si>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</si>
  <si>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</si>
  <si>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</si>
  <si>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</si>
  <si>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</si>
  <si>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</si>
  <si>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</si>
  <si>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</si>
  <si>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</si>
  <si>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</si>
  <si>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</si>
  <si>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</si>
  <si>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</si>
  <si>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</si>
  <si>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</si>
  <si>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</si>
  <si>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</si>
  <si>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</si>
  <si>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</si>
  <si>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</si>
  <si>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</si>
  <si>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</si>
  <si>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</si>
  <si>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</si>
  <si>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</si>
  <si>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</si>
  <si>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</si>
  <si>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</si>
  <si>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</si>
  <si>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</si>
  <si>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</si>
  <si>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</si>
  <si>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</si>
  <si>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</si>
  <si>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</si>
  <si>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</si>
  <si>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</si>
  <si>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</si>
  <si>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</si>
  <si>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</si>
  <si>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</si>
  <si>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</si>
  <si>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</si>
  <si>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</si>
  <si>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</si>
  <si>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</si>
  <si>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</si>
  <si>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</si>
  <si>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</si>
  <si>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</si>
  <si>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</si>
  <si>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</si>
  <si>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</si>
  <si>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</si>
  <si>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</si>
  <si>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</si>
  <si>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</si>
  <si>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</si>
  <si>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</si>
  <si>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</si>
  <si>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</si>
  <si>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</si>
  <si>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</si>
  <si>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</si>
  <si>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</si>
  <si>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</si>
  <si>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</si>
  <si>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</si>
  <si>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</si>
  <si>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</si>
  <si>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</si>
  <si>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</si>
  <si>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</si>
  <si>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</si>
  <si>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</si>
  <si>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</si>
  <si>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</si>
  <si>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</si>
  <si>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</si>
  <si>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</si>
  <si>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</si>
  <si>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</si>
  <si>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</si>
  <si>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</si>
  <si>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</si>
  <si>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</si>
  <si>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</si>
  <si>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</si>
  <si>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</si>
  <si>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</si>
  <si>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</si>
  <si>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</si>
  <si>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</si>
  <si>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</si>
  <si>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</si>
  <si>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</si>
  <si>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</si>
  <si>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</si>
  <si>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</si>
  <si>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</si>
  <si>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</si>
  <si>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</si>
  <si>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</si>
  <si>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</si>
  <si>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</si>
  <si>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</si>
  <si>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</si>
  <si>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</si>
  <si>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</si>
  <si>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</si>
  <si>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</si>
  <si>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</si>
  <si>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</si>
  <si>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</si>
  <si>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</si>
  <si>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</si>
  <si>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</si>
  <si>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</si>
  <si>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</si>
  <si>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</si>
  <si>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</si>
  <si>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</si>
  <si>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</si>
  <si>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</si>
  <si>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</si>
  <si>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</si>
  <si>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</si>
  <si>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</si>
  <si>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</si>
  <si>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</si>
  <si>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</si>
  <si>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</si>
  <si>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</si>
  <si>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</si>
  <si>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</si>
  <si>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</si>
  <si>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</si>
  <si>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</si>
  <si>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</si>
  <si>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</si>
  <si>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</si>
  <si>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</si>
  <si>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</si>
  <si>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</si>
  <si>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</si>
  <si>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</si>
  <si>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</si>
  <si>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</si>
  <si>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</si>
  <si>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</si>
  <si>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</si>
  <si>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</si>
  <si>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</si>
  <si>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</si>
  <si>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</si>
  <si>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</si>
  <si>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</si>
  <si>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</si>
  <si>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</si>
  <si>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</si>
  <si>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</si>
  <si>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</si>
  <si>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</si>
  <si>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</si>
  <si>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</si>
  <si>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</si>
  <si>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</si>
  <si>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</si>
  <si>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</si>
  <si>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</si>
  <si>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</si>
  <si>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</si>
  <si>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</si>
  <si>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</si>
  <si>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</si>
  <si>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</si>
  <si>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</si>
  <si>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</si>
  <si>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</si>
  <si>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</si>
  <si>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</si>
  <si>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</si>
  <si>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</si>
  <si>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</si>
  <si>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</si>
  <si>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</si>
  <si>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</si>
  <si>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</si>
  <si>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</si>
  <si>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</si>
  <si>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</si>
  <si>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</si>
  <si>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</si>
  <si>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</si>
  <si>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</si>
  <si>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</si>
  <si>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</si>
  <si>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</si>
  <si>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</si>
  <si>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</si>
  <si>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</si>
  <si>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</si>
  <si>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</si>
  <si>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</si>
  <si>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</si>
  <si>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</si>
  <si>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</si>
  <si>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</si>
  <si>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</si>
  <si>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</si>
  <si>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</si>
  <si>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</si>
  <si>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</si>
  <si>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</si>
  <si>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</si>
  <si>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</si>
  <si>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</si>
  <si>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</si>
  <si>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</si>
  <si>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</si>
  <si>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</si>
  <si>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</si>
  <si>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</si>
  <si>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</si>
  <si>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</si>
  <si>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</si>
  <si>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</si>
  <si>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</si>
  <si>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</si>
  <si>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</si>
  <si>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</si>
  <si>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</si>
  <si>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</si>
  <si>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</si>
  <si>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</si>
  <si>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</si>
  <si>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</si>
  <si>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</si>
  <si>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</si>
  <si>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</si>
  <si>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</si>
  <si>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</si>
  <si>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</si>
  <si>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</si>
  <si>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</si>
  <si>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</si>
  <si>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</si>
  <si>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</si>
  <si>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</si>
  <si>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</si>
  <si>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</si>
  <si>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</si>
  <si>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</si>
  <si>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</si>
  <si>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</si>
  <si>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</si>
  <si>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</si>
  <si>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</si>
  <si>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</si>
  <si>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</si>
  <si>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</si>
  <si>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</si>
  <si>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</si>
  <si>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</si>
  <si>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</si>
  <si>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</si>
  <si>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</si>
  <si>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</si>
  <si>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</si>
  <si>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</si>
  <si>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</si>
  <si>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</si>
  <si>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</si>
  <si>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</si>
  <si>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</si>
  <si>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</si>
  <si>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</si>
  <si>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</si>
  <si>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</si>
  <si>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</si>
  <si>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</si>
  <si>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</si>
  <si>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</si>
  <si>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</si>
  <si>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</si>
  <si>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</si>
  <si>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</si>
  <si>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</si>
  <si>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</si>
  <si>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</si>
  <si>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</si>
  <si>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</si>
  <si>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</si>
  <si>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</si>
  <si>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</si>
  <si>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</si>
  <si>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</si>
  <si>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</si>
  <si>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</si>
  <si>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</si>
  <si>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</si>
  <si>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</si>
  <si>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</si>
  <si>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</si>
  <si>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</si>
  <si>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</si>
  <si>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</si>
  <si>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</si>
  <si>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</si>
  <si>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</si>
  <si>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</si>
  <si>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</si>
  <si>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</si>
  <si>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</si>
  <si>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</si>
  <si>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</si>
  <si>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</si>
  <si>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</si>
  <si>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</si>
  <si>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</si>
  <si>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</si>
  <si>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</si>
  <si>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</si>
  <si>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</si>
  <si>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</si>
  <si>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</si>
  <si>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</si>
  <si>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</si>
  <si>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</si>
  <si>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</si>
  <si>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</si>
  <si>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</si>
  <si>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</si>
  <si>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</si>
  <si>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</si>
  <si>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</si>
  <si>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</si>
  <si>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</si>
  <si>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</si>
  <si>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</si>
  <si>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</si>
  <si>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</si>
  <si>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</si>
  <si>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</si>
  <si>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</si>
  <si>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</si>
  <si>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</si>
  <si>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</si>
  <si>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</si>
  <si>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</si>
  <si>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</si>
  <si>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</si>
  <si>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</si>
  <si>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</si>
  <si>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</si>
  <si>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</si>
  <si>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</si>
  <si>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</si>
  <si>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</si>
  <si>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</si>
  <si>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</si>
  <si>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</si>
  <si>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</si>
  <si>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</si>
  <si>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</si>
  <si>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</si>
  <si>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</si>
  <si>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</si>
  <si>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</si>
  <si>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</si>
  <si>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</si>
  <si>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</si>
  <si>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</si>
  <si>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</si>
  <si>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</si>
  <si>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</si>
  <si>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</si>
  <si>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</si>
  <si>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</si>
  <si>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</si>
  <si>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</si>
  <si>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</si>
  <si>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</si>
  <si>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</si>
  <si>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</si>
  <si>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</si>
  <si>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</si>
  <si>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</si>
  <si>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</si>
  <si>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</si>
  <si>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</si>
  <si>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</si>
  <si>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</si>
  <si>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</si>
  <si>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</si>
  <si>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</si>
  <si>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</si>
  <si>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</si>
  <si>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</si>
  <si>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</si>
  <si>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</si>
  <si>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</si>
  <si>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</si>
  <si>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</si>
  <si>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</si>
  <si>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</si>
  <si>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</si>
  <si>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</si>
  <si>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</si>
  <si>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</si>
  <si>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</si>
  <si>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</si>
  <si>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</si>
  <si>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</si>
  <si>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</si>
  <si>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</si>
  <si>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</si>
  <si>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</si>
  <si>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</si>
  <si>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</si>
  <si>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</si>
  <si>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</si>
  <si>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</si>
  <si>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</si>
  <si>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</si>
  <si>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</si>
  <si>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</si>
  <si>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</si>
  <si>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</si>
  <si>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</si>
  <si>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</si>
  <si>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</si>
  <si>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</si>
  <si>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</si>
  <si>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</si>
  <si>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</si>
  <si>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</si>
  <si>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</si>
  <si>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</si>
  <si>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</si>
  <si>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</si>
  <si>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</si>
  <si>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</si>
  <si>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</si>
  <si>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</si>
  <si>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</si>
  <si>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</si>
  <si>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</si>
  <si>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</si>
  <si>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</si>
  <si>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</si>
  <si>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</si>
  <si>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</si>
  <si>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</si>
  <si>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</si>
  <si>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</si>
  <si>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</si>
  <si>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</si>
  <si>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</si>
  <si>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</si>
  <si>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</si>
  <si>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</si>
  <si>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</si>
  <si>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</si>
  <si>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</si>
  <si>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</si>
  <si>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</si>
  <si>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</si>
  <si>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</si>
  <si>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</si>
  <si>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</si>
  <si>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</si>
  <si>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</si>
  <si>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</si>
  <si>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</si>
  <si>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</si>
  <si>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</si>
  <si>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</si>
  <si>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</si>
  <si>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</si>
  <si>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</si>
  <si>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</si>
  <si>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</si>
  <si>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</si>
  <si>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</si>
  <si>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</si>
  <si>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</si>
  <si>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</si>
  <si>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</si>
  <si>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</si>
  <si>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</si>
  <si>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</si>
  <si>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</si>
  <si>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</si>
  <si>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</si>
  <si>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</si>
  <si>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</si>
  <si>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</si>
  <si>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</si>
  <si>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</si>
  <si>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</si>
  <si>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</si>
  <si>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</si>
  <si>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</si>
  <si>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</si>
  <si>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</si>
  <si>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</si>
  <si>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</si>
  <si>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</si>
  <si>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</si>
  <si>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</si>
  <si>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</si>
  <si>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</si>
  <si>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</si>
  <si>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</si>
  <si>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</si>
  <si>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</si>
  <si>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</si>
  <si>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</si>
  <si>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</si>
  <si>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</si>
  <si>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</si>
  <si>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</si>
  <si>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</si>
  <si>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</si>
  <si>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</si>
  <si>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</si>
  <si>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</si>
  <si>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</si>
  <si>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</si>
  <si>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</si>
  <si>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</si>
  <si>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</si>
  <si>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</si>
  <si>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</si>
  <si>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</si>
  <si>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</si>
  <si>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</si>
  <si>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</si>
  <si>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</si>
  <si>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</si>
  <si>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</si>
  <si>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</si>
  <si>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</si>
  <si>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</si>
  <si>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</si>
  <si>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</si>
  <si>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</si>
  <si>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</si>
  <si>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</si>
  <si>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</si>
  <si>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</si>
  <si>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</si>
  <si>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</si>
  <si>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</si>
  <si>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</si>
  <si>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</si>
  <si>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</si>
  <si>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</si>
  <si>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</si>
  <si>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</si>
  <si>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</si>
  <si>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</si>
  <si>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</si>
  <si>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</si>
  <si>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</si>
  <si>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</si>
  <si>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</si>
  <si>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</si>
  <si>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</si>
  <si>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</si>
  <si>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</si>
  <si>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</si>
  <si>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</si>
  <si>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</si>
  <si>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</si>
  <si>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</si>
  <si>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</si>
  <si>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</si>
  <si>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</si>
  <si>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</si>
  <si>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</si>
  <si>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</si>
  <si>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</si>
  <si>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</si>
  <si>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</si>
  <si>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</si>
  <si>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</si>
  <si>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</si>
  <si>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</si>
  <si>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</si>
  <si>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</si>
  <si>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</si>
  <si>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</si>
  <si>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</si>
  <si>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</si>
  <si>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</si>
  <si>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</si>
  <si>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</si>
  <si>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</si>
  <si>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</si>
  <si>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</si>
  <si>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</si>
  <si>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</si>
  <si>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</si>
  <si>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</si>
  <si>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</si>
  <si>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</si>
  <si>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</si>
  <si>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</si>
  <si>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</si>
  <si>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</si>
  <si>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</si>
  <si>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</si>
  <si>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</si>
  <si>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</si>
  <si>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</si>
  <si>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</si>
  <si>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</si>
  <si>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</si>
  <si>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</si>
  <si>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</si>
  <si>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</si>
  <si>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</si>
  <si>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</si>
  <si>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</si>
  <si>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</si>
  <si>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</si>
  <si>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</si>
  <si>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</si>
  <si>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</si>
  <si>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</si>
  <si>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</si>
  <si>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</si>
  <si>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</si>
  <si>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</si>
  <si>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</si>
  <si>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</si>
  <si>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</si>
  <si>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</si>
  <si>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</si>
  <si>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</si>
  <si>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</si>
  <si>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</si>
  <si>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</si>
  <si>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</si>
  <si>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</si>
  <si>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</si>
  <si>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</si>
  <si>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</si>
  <si>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</si>
  <si>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</si>
  <si>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</si>
  <si>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</si>
  <si>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</si>
  <si>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</si>
  <si>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</si>
  <si>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</si>
  <si>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</si>
  <si>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</si>
  <si>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</si>
  <si>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</si>
  <si>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</si>
  <si>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</si>
  <si>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</si>
  <si>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</si>
  <si>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</si>
  <si>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</si>
  <si>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</si>
  <si>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</si>
  <si>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</si>
  <si>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</si>
  <si>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</si>
  <si>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</si>
  <si>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</si>
  <si>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</si>
  <si>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</si>
  <si>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</si>
  <si>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</si>
  <si>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</si>
  <si>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</si>
  <si>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</si>
  <si>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</si>
  <si>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</si>
  <si>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</si>
  <si>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</si>
  <si>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</si>
  <si>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</si>
  <si>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</si>
  <si>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</si>
  <si>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</si>
  <si>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</si>
  <si>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</si>
  <si>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</si>
  <si>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</si>
  <si>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</si>
  <si>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</si>
  <si>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</si>
  <si>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</si>
  <si>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</si>
  <si>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</si>
  <si>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</si>
  <si>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</si>
  <si>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</si>
  <si>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</si>
  <si>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</si>
  <si>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</si>
  <si>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</si>
  <si>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</si>
  <si>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</si>
  <si>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</si>
  <si>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</si>
  <si>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</si>
  <si>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</si>
  <si>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</si>
  <si>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</si>
  <si>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</si>
  <si>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</si>
  <si>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</si>
  <si>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</si>
  <si>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</si>
  <si>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</si>
  <si>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</si>
  <si>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</si>
  <si>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</si>
  <si>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</si>
  <si>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</si>
  <si>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</si>
  <si>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</si>
  <si>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</si>
  <si>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</si>
  <si>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</si>
  <si>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</si>
  <si>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</si>
  <si>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</si>
  <si>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</si>
  <si>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</si>
  <si>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</si>
  <si>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</si>
  <si>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</si>
  <si>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</si>
  <si>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</si>
  <si>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</si>
  <si>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</si>
  <si>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</si>
  <si>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</si>
  <si>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</si>
  <si>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</si>
  <si>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</si>
  <si>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</si>
  <si>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</si>
  <si>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</si>
  <si>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</si>
  <si>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</si>
  <si>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</si>
  <si>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</si>
  <si>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</si>
  <si>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</si>
  <si>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</si>
  <si>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</si>
  <si>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</si>
  <si>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</si>
  <si>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</si>
  <si>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</si>
  <si>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</si>
  <si>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</si>
  <si>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</si>
  <si>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</si>
  <si>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</si>
  <si>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</si>
  <si>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</si>
  <si>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</si>
  <si>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</si>
  <si>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</si>
  <si>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</si>
  <si>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</si>
  <si>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</si>
  <si>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</si>
  <si>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</si>
  <si>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</si>
  <si>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</si>
  <si>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</si>
  <si>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</si>
  <si>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</si>
  <si>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</si>
  <si>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</si>
  <si>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</si>
  <si>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</si>
  <si>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</si>
  <si>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</si>
  <si>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</si>
  <si>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</si>
  <si>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</si>
  <si>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</si>
  <si>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</si>
  <si>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</si>
  <si>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</si>
  <si>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</si>
  <si>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</si>
  <si>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</si>
  <si>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</si>
  <si>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</si>
  <si>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</si>
  <si>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</si>
  <si>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</si>
  <si>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</si>
  <si>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</si>
  <si>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</si>
  <si>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</si>
  <si>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</si>
  <si>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</si>
  <si>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</si>
  <si>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</si>
  <si>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</si>
  <si>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</si>
  <si>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</si>
  <si>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</si>
  <si>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</si>
  <si>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</si>
  <si>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</si>
  <si>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</si>
  <si>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</si>
  <si>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</si>
  <si>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</si>
  <si>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</si>
  <si>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</si>
  <si>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</si>
  <si>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</si>
  <si>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</si>
  <si>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</si>
  <si>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</si>
  <si>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</si>
  <si>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</si>
  <si>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</si>
  <si>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</si>
  <si>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</si>
  <si>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</si>
  <si>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</si>
  <si>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</si>
  <si>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</si>
  <si>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</si>
  <si>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</si>
  <si>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</si>
  <si>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</si>
  <si>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</si>
  <si>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</si>
  <si>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</si>
  <si>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</si>
  <si>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</si>
  <si>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</si>
  <si>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</si>
  <si>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</si>
  <si>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</si>
  <si>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</si>
  <si>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</si>
  <si>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</si>
  <si>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</si>
  <si>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</si>
  <si>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</si>
  <si>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</si>
  <si>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</si>
  <si>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</si>
  <si>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</si>
  <si>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</si>
  <si>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</si>
  <si>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</si>
  <si>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</si>
  <si>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</si>
  <si>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</si>
  <si>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</si>
  <si>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</si>
  <si>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</si>
  <si>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</si>
  <si>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</si>
  <si>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</si>
  <si>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</si>
  <si>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</si>
  <si>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</si>
  <si>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</si>
  <si>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</si>
  <si>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</si>
  <si>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</si>
  <si>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</si>
  <si>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</si>
  <si>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</si>
  <si>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</si>
  <si>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</si>
  <si>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</si>
  <si>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</si>
  <si>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</si>
  <si>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</si>
  <si>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</si>
  <si>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</si>
  <si>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</si>
  <si>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</si>
  <si>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</si>
  <si>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</si>
  <si>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</si>
  <si>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</si>
  <si>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</si>
  <si>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</si>
  <si>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</si>
  <si>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</si>
  <si>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</si>
  <si>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</si>
  <si>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</si>
  <si>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</si>
  <si>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</si>
  <si>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</si>
  <si>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</si>
  <si>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</si>
  <si>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</si>
  <si>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</si>
  <si>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</si>
  <si>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</si>
  <si>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</si>
  <si>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</si>
  <si>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</si>
  <si>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</si>
  <si>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</si>
  <si>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</si>
  <si>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</si>
  <si>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</si>
  <si>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</si>
  <si>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</si>
  <si>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</si>
  <si>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</si>
  <si>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</si>
  <si>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</si>
  <si>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</si>
  <si>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</si>
  <si>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</si>
  <si>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</si>
  <si>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</si>
  <si>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</si>
  <si>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</si>
  <si>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</si>
  <si>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</si>
  <si>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</si>
  <si>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</si>
  <si>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</si>
  <si>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</si>
  <si>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</si>
  <si>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</si>
  <si>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</si>
  <si>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</si>
  <si>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</si>
  <si>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</si>
  <si>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</si>
  <si>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</si>
  <si>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</si>
  <si>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</si>
  <si>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</si>
  <si>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</si>
  <si>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</si>
  <si>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</si>
  <si>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</si>
  <si>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</si>
  <si>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</si>
  <si>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</si>
  <si>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</si>
  <si>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</si>
  <si>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</si>
  <si>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</si>
  <si>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</si>
  <si>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</si>
  <si>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</si>
  <si>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</si>
  <si>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</si>
  <si>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</si>
  <si>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</si>
  <si>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</si>
  <si>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</si>
  <si>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</si>
  <si>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</si>
  <si>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</si>
  <si>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</si>
  <si>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</si>
  <si>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</si>
  <si>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</si>
  <si>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</si>
  <si>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</si>
  <si>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</si>
  <si>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</si>
  <si>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</si>
  <si>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</si>
  <si>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</si>
  <si>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</si>
  <si>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</si>
  <si>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</si>
  <si>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</si>
  <si>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</si>
  <si>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</si>
  <si>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</si>
  <si>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</si>
  <si>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</si>
  <si>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</si>
  <si>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</si>
  <si>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</si>
  <si>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</si>
  <si>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</si>
  <si>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</si>
  <si>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</si>
  <si>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</si>
  <si>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</si>
  <si>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</si>
  <si>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</si>
  <si>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</si>
  <si>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</si>
  <si>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</si>
  <si>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</si>
  <si>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</si>
  <si>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</si>
  <si>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</si>
  <si>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</si>
  <si>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</si>
  <si>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</si>
  <si>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</si>
  <si>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</si>
  <si>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</si>
  <si>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</si>
  <si>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</si>
  <si>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</si>
  <si>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</si>
  <si>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</si>
  <si>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</si>
  <si>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</si>
  <si>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</si>
  <si>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</si>
  <si>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</si>
  <si>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</si>
  <si>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</si>
  <si>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</si>
  <si>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</si>
  <si>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</si>
  <si>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</si>
  <si>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</si>
  <si>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</si>
  <si>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</si>
  <si>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</si>
  <si>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</si>
  <si>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</si>
  <si>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</si>
  <si>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</si>
  <si>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</si>
  <si>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</si>
  <si>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</si>
  <si>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</si>
  <si>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</si>
  <si>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</si>
  <si>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</si>
  <si>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</si>
  <si>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</si>
  <si>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</si>
  <si>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</si>
  <si>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</si>
  <si>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</si>
  <si>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</si>
  <si>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</si>
  <si>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</si>
  <si>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</si>
  <si>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</si>
  <si>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</si>
  <si>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</si>
  <si>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</si>
  <si>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</si>
  <si>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</si>
  <si>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</si>
  <si>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</si>
  <si>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</si>
  <si>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</si>
  <si>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</si>
  <si>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</si>
  <si>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</si>
  <si>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</si>
  <si>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</si>
  <si>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</si>
  <si>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</si>
  <si>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</si>
  <si>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</si>
  <si>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</si>
  <si>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</si>
  <si>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</si>
  <si>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</si>
  <si>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</si>
  <si>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</si>
  <si>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</si>
  <si>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</si>
  <si>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</si>
  <si>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</si>
  <si>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</si>
  <si>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</si>
  <si>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</si>
  <si>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</si>
  <si>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</si>
  <si>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</si>
  <si>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</si>
  <si>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</si>
  <si>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</si>
  <si>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</si>
  <si>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</si>
  <si>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</si>
  <si>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</si>
  <si>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</si>
  <si>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</si>
  <si>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</si>
  <si>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</si>
  <si>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</si>
  <si>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</si>
  <si>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</si>
  <si>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</si>
  <si>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</si>
  <si>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</si>
  <si>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</si>
  <si>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</si>
  <si>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</si>
  <si>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</si>
  <si>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</si>
  <si>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</si>
  <si>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</si>
  <si>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</si>
  <si>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</si>
  <si>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</si>
  <si>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</si>
  <si>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</si>
  <si>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</si>
  <si>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</si>
  <si>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</si>
  <si>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</si>
  <si>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</si>
  <si>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</si>
  <si>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</si>
  <si>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</si>
  <si>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</si>
  <si>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</si>
  <si>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</si>
  <si>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</si>
  <si>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</si>
  <si>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</si>
  <si>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</si>
  <si>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</si>
  <si>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</si>
  <si>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</si>
  <si>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</si>
  <si>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</si>
  <si>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</si>
  <si>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</si>
  <si>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</si>
  <si>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</si>
  <si>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</si>
  <si>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</si>
  <si>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</si>
  <si>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</si>
  <si>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</si>
  <si>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</si>
  <si>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</si>
  <si>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</si>
  <si>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</si>
  <si>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</si>
  <si>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</si>
  <si>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</si>
  <si>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</si>
  <si>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</si>
  <si>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</si>
  <si>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</si>
  <si>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</si>
  <si>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</si>
  <si>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</si>
  <si>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</si>
  <si>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</si>
  <si>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</si>
  <si>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</si>
  <si>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</si>
  <si>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</si>
  <si>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</si>
  <si>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</si>
  <si>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</si>
  <si>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</si>
  <si>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</si>
  <si>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</si>
  <si>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</si>
  <si>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</si>
  <si>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</si>
  <si>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</si>
  <si>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</si>
  <si>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</si>
  <si>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</si>
  <si>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</si>
  <si>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</si>
  <si>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</si>
  <si>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</si>
  <si>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</si>
  <si>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</si>
  <si>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</si>
  <si>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</si>
  <si>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</si>
  <si>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</si>
  <si>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</si>
  <si>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</si>
  <si>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</si>
  <si>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</si>
  <si>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</si>
  <si>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</si>
  <si>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</si>
  <si>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</si>
  <si>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</si>
  <si>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</si>
  <si>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</si>
  <si>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</si>
  <si>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</si>
  <si>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</si>
  <si>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</si>
  <si>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</si>
  <si>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</si>
  <si>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</si>
  <si>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</si>
  <si>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</si>
  <si>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</si>
  <si>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</si>
  <si>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</si>
  <si>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</si>
  <si>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</si>
  <si>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</si>
  <si>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</si>
  <si>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</si>
  <si>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</si>
  <si>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</si>
  <si>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</si>
  <si>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</si>
  <si>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</si>
  <si>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</si>
  <si>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</si>
  <si>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</si>
  <si>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</si>
  <si>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</si>
  <si>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</si>
  <si>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</si>
  <si>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</si>
  <si>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</si>
  <si>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</si>
  <si>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</si>
  <si>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</si>
  <si>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</si>
  <si>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</si>
  <si>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</si>
  <si>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</si>
  <si>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</si>
  <si>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</si>
  <si>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</si>
  <si>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</si>
  <si>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</si>
  <si>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</si>
  <si>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</si>
  <si>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</si>
  <si>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</si>
  <si>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</si>
  <si>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</si>
  <si>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</si>
  <si>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</si>
  <si>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</si>
  <si>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</si>
  <si>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</si>
  <si>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</si>
  <si>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</si>
  <si>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</si>
  <si>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</si>
  <si>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</si>
  <si>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</si>
  <si>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</si>
  <si>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</si>
  <si>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</si>
  <si>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</si>
  <si>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</si>
  <si>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</si>
  <si>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</si>
  <si>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</si>
  <si>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</si>
  <si>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</si>
  <si>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</si>
  <si>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</si>
  <si>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</si>
  <si>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</si>
  <si>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</si>
  <si>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</si>
  <si>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</si>
  <si>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</si>
  <si>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</si>
  <si>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</si>
  <si>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</si>
  <si>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</si>
  <si>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</si>
  <si>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</si>
  <si>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</si>
  <si>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</si>
  <si>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</si>
  <si>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</si>
  <si>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</si>
  <si>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</si>
  <si>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</si>
  <si>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</si>
  <si>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</si>
  <si>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</si>
  <si>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</si>
  <si>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</si>
  <si>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</si>
  <si>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</si>
  <si>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</si>
  <si>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</si>
  <si>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</si>
  <si>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</si>
  <si>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</si>
  <si>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</si>
  <si>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</si>
  <si>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</si>
  <si>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</si>
  <si>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</si>
  <si>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</si>
  <si>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</si>
  <si>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</si>
  <si>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</si>
  <si>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</si>
  <si>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</si>
  <si>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</si>
  <si>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</si>
  <si>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</si>
  <si>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</si>
  <si>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</si>
  <si>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</si>
  <si>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</si>
  <si>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</si>
  <si>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</si>
  <si>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</si>
  <si>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</si>
  <si>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</si>
  <si>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</si>
  <si>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</si>
  <si>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</si>
  <si>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</si>
  <si>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</si>
  <si>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</si>
  <si>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</si>
  <si>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</si>
  <si>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</si>
  <si>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</si>
  <si>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</si>
  <si>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</si>
  <si>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</si>
  <si>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</si>
  <si>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</si>
  <si>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</si>
  <si>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</si>
  <si>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</si>
  <si>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</si>
  <si>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</si>
  <si>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</si>
  <si>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</si>
  <si>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</si>
  <si>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</si>
  <si>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</si>
  <si>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</si>
  <si>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</si>
  <si>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</si>
  <si>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</si>
  <si>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</si>
  <si>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</si>
  <si>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</si>
  <si>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</si>
  <si>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</si>
  <si>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</si>
  <si>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</si>
  <si>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</si>
  <si>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</si>
  <si>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</si>
  <si>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</si>
  <si>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</si>
  <si>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</si>
  <si>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</si>
  <si>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</si>
  <si>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</si>
  <si>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</si>
  <si>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</si>
  <si>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</si>
  <si>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</si>
  <si>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</si>
  <si>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</si>
  <si>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</si>
  <si>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</si>
  <si>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</si>
  <si>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</si>
  <si>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</si>
  <si>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</si>
  <si>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</si>
  <si>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</si>
  <si>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</si>
  <si>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</si>
  <si>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</si>
  <si>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</si>
  <si>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</si>
  <si>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</si>
  <si>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</si>
  <si>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</si>
  <si>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</si>
  <si>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</si>
  <si>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</si>
  <si>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</si>
  <si>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</si>
  <si>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</si>
  <si>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</si>
  <si>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</si>
  <si>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</si>
  <si>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</si>
  <si>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</si>
  <si>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</si>
  <si>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</si>
  <si>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</si>
  <si>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</si>
  <si>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</si>
  <si>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</si>
  <si>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</si>
  <si>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</si>
  <si>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</si>
  <si>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</si>
  <si>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</si>
  <si>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</si>
  <si>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</si>
  <si>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</si>
  <si>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</si>
  <si>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</si>
  <si>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</si>
  <si>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</si>
  <si>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</si>
  <si>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</si>
  <si>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</si>
  <si>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</si>
  <si>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</si>
  <si>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</si>
  <si>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</si>
  <si>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</si>
  <si>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</si>
  <si>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</si>
  <si>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</si>
  <si>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</si>
  <si>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</si>
  <si>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</si>
  <si>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</si>
  <si>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</si>
  <si>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</si>
  <si>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</si>
  <si>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</si>
  <si>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</si>
  <si>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</si>
  <si>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</si>
  <si>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</si>
  <si>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</si>
  <si>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</si>
  <si>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</si>
  <si>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</si>
  <si>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</si>
  <si>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</si>
  <si>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</si>
  <si>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</si>
  <si>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</si>
  <si>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</si>
  <si>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</si>
  <si>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</si>
  <si>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</si>
  <si>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</si>
  <si>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</si>
  <si>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</si>
  <si>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</si>
  <si>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</si>
  <si>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</si>
  <si>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</si>
  <si>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</si>
  <si>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</si>
  <si>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</si>
  <si>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</si>
  <si>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</si>
  <si>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</si>
  <si>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</si>
  <si>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</si>
  <si>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</si>
  <si>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</si>
  <si>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</si>
  <si>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</si>
  <si>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</si>
  <si>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</si>
  <si>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</si>
  <si>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</si>
  <si>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</si>
  <si>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</si>
  <si>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</si>
  <si>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</si>
  <si>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</si>
  <si>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</si>
  <si>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</si>
  <si>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</si>
  <si>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</si>
  <si>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</si>
  <si>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</si>
  <si>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</si>
  <si>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</si>
  <si>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</si>
  <si>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</si>
  <si>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</si>
  <si>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</si>
  <si>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</si>
  <si>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</si>
  <si>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</si>
  <si>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</si>
  <si>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</si>
  <si>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</si>
  <si>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</si>
  <si>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</si>
  <si>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</si>
  <si>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</si>
  <si>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</si>
  <si>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</si>
  <si>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</si>
  <si>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</si>
  <si>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</si>
  <si>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</si>
  <si>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</si>
  <si>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</si>
  <si>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</si>
  <si>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</si>
  <si>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</si>
  <si>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</si>
  <si>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</si>
  <si>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</si>
  <si>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</si>
  <si>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</si>
  <si>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</si>
  <si>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</si>
  <si>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</si>
  <si>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</si>
  <si>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</si>
  <si>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</si>
  <si>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</si>
  <si>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</si>
  <si>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</si>
  <si>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</si>
  <si>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</si>
  <si>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</si>
  <si>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</si>
  <si>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</si>
  <si>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</si>
  <si>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</si>
  <si>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</si>
  <si>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</si>
  <si>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</si>
  <si>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</si>
  <si>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</si>
  <si>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</si>
  <si>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</si>
  <si>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</si>
  <si>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</si>
  <si>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</si>
  <si>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</si>
  <si>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</si>
  <si>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</si>
  <si>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</si>
  <si>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</si>
  <si>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</si>
  <si>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</si>
  <si>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</si>
  <si>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</si>
  <si>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</si>
  <si>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</si>
  <si>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</si>
  <si>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</si>
  <si>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</si>
  <si>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</si>
  <si>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</si>
  <si>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</si>
  <si>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</si>
  <si>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</si>
  <si>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</si>
  <si>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</si>
  <si>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</si>
  <si>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</si>
  <si>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</si>
  <si>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</si>
  <si>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</si>
  <si>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</si>
  <si>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</si>
  <si>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</si>
  <si>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</si>
  <si>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</si>
  <si>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</si>
  <si>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</si>
  <si>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</si>
  <si>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</si>
  <si>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</si>
  <si>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</si>
  <si>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</si>
  <si>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</si>
  <si>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</si>
  <si>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</si>
  <si>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</si>
  <si>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</si>
  <si>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</si>
  <si>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</si>
  <si>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</si>
  <si>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</si>
  <si>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</si>
  <si>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</si>
  <si>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</si>
  <si>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</si>
  <si>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</si>
  <si>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</si>
  <si>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</si>
  <si>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</si>
  <si>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</si>
  <si>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</si>
  <si>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</si>
  <si>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</si>
  <si>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</si>
  <si>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</si>
  <si>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</si>
  <si>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</si>
  <si>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</si>
  <si>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</si>
  <si>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</si>
  <si>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</si>
  <si>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</si>
  <si>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</si>
  <si>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</si>
  <si>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</si>
  <si>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</si>
  <si>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</si>
  <si>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</si>
  <si>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</si>
  <si>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</si>
  <si>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</si>
  <si>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</si>
  <si>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</si>
  <si>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</si>
  <si>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</si>
  <si>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</si>
  <si>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</si>
  <si>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</si>
  <si>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</si>
  <si>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</si>
  <si>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</si>
  <si>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</si>
  <si>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</si>
  <si>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</si>
  <si>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</si>
  <si>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</si>
  <si>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</si>
  <si>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</si>
  <si>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</si>
  <si>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</si>
  <si>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</si>
  <si>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</si>
  <si>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</si>
  <si>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</si>
  <si>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</si>
  <si>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</si>
  <si>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</si>
  <si>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</si>
  <si>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</si>
  <si>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</si>
  <si>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</si>
  <si>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</si>
  <si>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</si>
  <si>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</si>
  <si>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</si>
  <si>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</si>
  <si>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</si>
  <si>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</si>
  <si>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</si>
  <si>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</si>
  <si>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</si>
  <si>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</si>
  <si>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</si>
  <si>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</si>
  <si>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</si>
  <si>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</si>
  <si>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</si>
  <si>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</si>
  <si>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</si>
  <si>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</si>
  <si>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</si>
  <si>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</si>
  <si>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</si>
  <si>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</si>
  <si>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</si>
  <si>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</si>
  <si>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</si>
  <si>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</si>
  <si>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</si>
  <si>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</si>
  <si>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</si>
  <si>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</si>
  <si>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</si>
  <si>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</si>
  <si>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</si>
  <si>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</si>
  <si>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</si>
  <si>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</si>
  <si>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</si>
  <si>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</si>
  <si>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</si>
  <si>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</si>
  <si>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</si>
  <si>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</si>
  <si>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</si>
  <si>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</si>
  <si>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</si>
  <si>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</si>
  <si>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</si>
  <si>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</si>
  <si>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</si>
  <si>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</si>
  <si>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</si>
  <si>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</si>
  <si>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</si>
  <si>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</si>
  <si>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</si>
  <si>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</si>
  <si>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</si>
  <si>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</si>
  <si>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</si>
  <si>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</si>
  <si>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</si>
  <si>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</si>
  <si>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</si>
  <si>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</si>
  <si>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</si>
  <si>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</si>
  <si>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</si>
  <si>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</si>
  <si>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</si>
  <si>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</si>
  <si>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</si>
  <si>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</si>
  <si>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</si>
  <si>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</si>
  <si>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</si>
  <si>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</si>
  <si>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</si>
  <si>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</si>
  <si>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</si>
  <si>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</si>
  <si>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</si>
  <si>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</si>
  <si>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</si>
  <si>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</si>
  <si>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</si>
  <si>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</si>
  <si>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</si>
  <si>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</si>
  <si>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</si>
  <si>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</si>
  <si>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</si>
  <si>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</si>
  <si>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</si>
  <si>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</si>
  <si>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</si>
  <si>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</si>
  <si>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</si>
  <si>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</si>
  <si>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</si>
  <si>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</si>
  <si>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</si>
  <si>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</si>
  <si>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</si>
  <si>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</si>
  <si>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</si>
  <si>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</si>
  <si>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</si>
  <si>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</si>
  <si>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</si>
  <si>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</si>
  <si>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</si>
  <si>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</si>
  <si>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</si>
  <si>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</si>
  <si>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</si>
  <si>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</si>
  <si>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</si>
  <si>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</si>
  <si>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</si>
  <si>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</si>
  <si>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</si>
  <si>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</si>
  <si>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</si>
  <si>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</si>
  <si>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</si>
  <si>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</si>
  <si>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</si>
  <si>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</si>
  <si>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</si>
  <si>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</si>
  <si>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</si>
  <si>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</si>
  <si>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</si>
  <si>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</si>
  <si>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</si>
  <si>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</si>
  <si>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</si>
  <si>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</si>
  <si>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</si>
  <si>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</si>
  <si>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</si>
  <si>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</si>
  <si>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</si>
  <si>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</si>
  <si>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</si>
  <si>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</si>
  <si>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</si>
  <si>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</si>
  <si>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</si>
  <si>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</si>
  <si>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</si>
  <si>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</si>
  <si>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</si>
  <si>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</si>
  <si>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</si>
  <si>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</si>
  <si>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</si>
  <si>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</si>
  <si>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</si>
  <si>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</si>
  <si>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</si>
  <si>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</si>
  <si>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</si>
  <si>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</si>
  <si>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</si>
  <si>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</si>
  <si>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</si>
  <si>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</si>
  <si>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</si>
  <si>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</si>
  <si>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</si>
  <si>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</si>
  <si>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</si>
  <si>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</si>
  <si>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</si>
  <si>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</si>
  <si>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</si>
  <si>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</si>
  <si>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</si>
  <si>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</si>
  <si>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</si>
  <si>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</si>
  <si>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</si>
  <si>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</si>
  <si>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</si>
  <si>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</si>
  <si>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</si>
  <si>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</si>
  <si>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</si>
  <si>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</si>
  <si>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</si>
  <si>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</si>
  <si>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</si>
  <si>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</si>
  <si>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</si>
  <si>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</si>
  <si>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</si>
  <si>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</si>
  <si>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</si>
  <si>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</si>
  <si>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</si>
  <si>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</si>
  <si>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</si>
  <si>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</si>
  <si>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</si>
  <si>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</si>
  <si>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</si>
  <si>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</si>
  <si>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</si>
  <si>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</si>
  <si>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</si>
  <si>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</si>
  <si>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</si>
  <si>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</si>
  <si>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</si>
  <si>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</si>
  <si>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</si>
  <si>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</si>
  <si>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</si>
  <si>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</si>
  <si>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</si>
  <si>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</si>
  <si>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</si>
  <si>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</si>
  <si>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</si>
  <si>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</si>
  <si>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</si>
  <si>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</si>
  <si>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</si>
  <si>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</si>
  <si>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</si>
  <si>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</si>
  <si>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</si>
  <si>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</si>
  <si>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</si>
  <si>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</si>
  <si>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</si>
  <si>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</si>
  <si>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</si>
  <si>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</si>
  <si>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</si>
  <si>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</si>
  <si>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</si>
  <si>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</si>
  <si>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</si>
  <si>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</si>
  <si>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</si>
  <si>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</si>
  <si>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</si>
  <si>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</si>
  <si>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</si>
  <si>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</si>
  <si>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</si>
  <si>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</si>
  <si>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</si>
  <si>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</si>
  <si>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</si>
  <si>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</si>
  <si>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</si>
  <si>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</si>
  <si>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</si>
  <si>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</si>
  <si>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</si>
  <si>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</si>
  <si>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</si>
  <si>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</si>
  <si>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</si>
  <si>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</si>
  <si>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</si>
  <si>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</si>
  <si>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</si>
  <si>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</si>
  <si>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</si>
  <si>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</si>
  <si>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</si>
  <si>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</si>
  <si>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</si>
  <si>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</si>
  <si>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</si>
  <si>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</si>
  <si>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</si>
  <si>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</si>
  <si>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</si>
  <si>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</si>
  <si>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</si>
  <si>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</si>
  <si>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</si>
  <si>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</si>
  <si>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</si>
  <si>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</si>
  <si>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</si>
  <si>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</si>
  <si>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</si>
  <si>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</si>
  <si>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</si>
  <si>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</si>
  <si>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</si>
  <si>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</si>
  <si>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</si>
  <si>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</si>
  <si>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</si>
  <si>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</si>
  <si>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</si>
  <si>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</si>
  <si>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</si>
  <si>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</si>
  <si>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</si>
  <si>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</si>
  <si>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</si>
  <si>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</si>
  <si>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</si>
  <si>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</si>
  <si>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</si>
  <si>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</si>
  <si>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</si>
  <si>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</si>
  <si>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</si>
  <si>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</si>
  <si>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</si>
  <si>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</si>
  <si>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</si>
  <si>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</si>
  <si>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</si>
  <si>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</si>
  <si>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</si>
  <si>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</si>
  <si>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</si>
  <si>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</si>
  <si>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</si>
  <si>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</si>
  <si>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</si>
  <si>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</si>
  <si>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</si>
  <si>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</si>
  <si>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</si>
  <si>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</si>
  <si>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</si>
  <si>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</si>
  <si>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</si>
  <si>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</si>
  <si>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</si>
  <si>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</si>
  <si>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</si>
  <si>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</si>
  <si>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</si>
  <si>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</si>
  <si>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</si>
  <si>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</si>
  <si>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</si>
  <si>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</si>
  <si>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</si>
  <si>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</si>
  <si>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</si>
  <si>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</si>
  <si>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</si>
  <si>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</si>
  <si>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</si>
  <si>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</si>
  <si>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</si>
  <si>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</si>
  <si>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</si>
  <si>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</si>
  <si>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</si>
  <si>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</si>
  <si>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</si>
  <si>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</si>
  <si>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</si>
  <si>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</si>
  <si>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</si>
  <si>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</si>
  <si>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</si>
  <si>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</si>
  <si>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</si>
  <si>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</si>
  <si>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</si>
  <si>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</si>
  <si>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</si>
  <si>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</si>
  <si>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</si>
  <si>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</si>
  <si>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</si>
  <si>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</si>
  <si>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</si>
  <si>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</si>
  <si>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</si>
  <si>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</si>
  <si>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</si>
  <si>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</si>
  <si>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</si>
  <si>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</si>
  <si>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</si>
  <si>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</si>
  <si>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</si>
  <si>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</si>
  <si>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</si>
  <si>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</si>
  <si>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</si>
  <si>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</si>
  <si>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</si>
  <si>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</si>
  <si>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</si>
  <si>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</si>
  <si>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</si>
  <si>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</si>
  <si>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</si>
  <si>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</si>
  <si>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</si>
  <si>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</si>
  <si>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</si>
  <si>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</si>
  <si>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</si>
  <si>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</si>
  <si>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</si>
  <si>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</si>
  <si>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</si>
  <si>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</si>
  <si>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</si>
  <si>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</si>
  <si>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</si>
  <si>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</si>
  <si>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</si>
  <si>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</si>
  <si>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</si>
  <si>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</si>
  <si>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</si>
  <si>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</si>
  <si>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</si>
  <si>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</si>
  <si>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</si>
  <si>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</si>
  <si>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</si>
  <si>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</si>
  <si>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</si>
  <si>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</si>
  <si>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</si>
  <si>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</si>
  <si>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</si>
  <si>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</si>
  <si>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</si>
  <si>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</si>
  <si>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</si>
  <si>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</si>
  <si>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</si>
  <si>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</si>
  <si>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</si>
  <si>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</si>
  <si>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</si>
  <si>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</si>
  <si>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</si>
  <si>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</si>
  <si>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</si>
  <si>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</si>
  <si>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</si>
  <si>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</si>
  <si>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</si>
  <si>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</si>
  <si>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</si>
  <si>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</si>
  <si>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</si>
  <si>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</si>
  <si>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</si>
  <si>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</si>
  <si>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</si>
  <si>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</si>
  <si>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</si>
  <si>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</si>
  <si>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</si>
  <si>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</si>
  <si>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</si>
  <si>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</si>
  <si>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</si>
  <si>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</si>
  <si>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</si>
  <si>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</si>
  <si>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</si>
  <si>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</si>
  <si>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</si>
  <si>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</si>
  <si>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</si>
  <si>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</si>
  <si>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</si>
  <si>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</si>
  <si>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</si>
  <si>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</si>
  <si>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</si>
  <si>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</si>
  <si>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</si>
  <si>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</si>
  <si>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</si>
  <si>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</si>
  <si>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</si>
  <si>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</si>
  <si>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</si>
  <si>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</si>
  <si>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</si>
  <si>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</si>
  <si>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</si>
  <si>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</si>
  <si>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</si>
  <si>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</si>
  <si>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</si>
  <si>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</si>
  <si>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</si>
  <si>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</si>
  <si>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</si>
  <si>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</si>
  <si>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</si>
  <si>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</si>
  <si>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</si>
  <si>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</si>
  <si>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</si>
  <si>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</si>
  <si>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</si>
  <si>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</si>
  <si>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</si>
  <si>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</si>
  <si>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</si>
  <si>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</si>
  <si>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</si>
  <si>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</si>
  <si>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</si>
  <si>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</si>
  <si>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</si>
  <si>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</si>
  <si>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</si>
  <si>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</si>
  <si>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</si>
  <si>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</si>
  <si>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</si>
  <si>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</si>
  <si>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</si>
  <si>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</si>
  <si>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</si>
  <si>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</si>
  <si>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</si>
  <si>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</si>
  <si>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</si>
  <si>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</si>
  <si>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</si>
  <si>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</si>
  <si>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</si>
  <si>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</si>
  <si>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</si>
  <si>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</si>
  <si>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</si>
  <si>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</si>
  <si>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</si>
  <si>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</si>
  <si>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</si>
  <si>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</si>
  <si>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</si>
  <si>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</si>
  <si>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</si>
  <si>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</si>
  <si>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</si>
  <si>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</si>
  <si>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</si>
  <si>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</si>
  <si>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</si>
  <si>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</si>
  <si>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</si>
  <si>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</si>
  <si>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</si>
  <si>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</si>
  <si>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</si>
  <si>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</si>
  <si>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</si>
  <si>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</si>
  <si>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</si>
  <si>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</si>
  <si>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</si>
  <si>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</si>
  <si>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</si>
  <si>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</si>
  <si>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</si>
  <si>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</si>
  <si>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</si>
  <si>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</si>
  <si>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</si>
  <si>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</si>
  <si>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</si>
  <si>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</si>
  <si>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</si>
  <si>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</si>
  <si>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</si>
  <si>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</si>
  <si>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</si>
  <si>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</si>
  <si>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</si>
  <si>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</si>
  <si>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</si>
  <si>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</si>
  <si>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</si>
  <si>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</si>
  <si>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</si>
  <si>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</si>
  <si>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</si>
  <si>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</si>
  <si>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</si>
  <si>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</si>
  <si>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</si>
  <si>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</si>
  <si>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</si>
  <si>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</si>
  <si>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</si>
  <si>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</si>
  <si>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</si>
  <si>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</si>
  <si>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</si>
  <si>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</si>
  <si>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</si>
  <si>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</si>
  <si>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</si>
  <si>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</si>
  <si>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</si>
  <si>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</si>
  <si>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</si>
  <si>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</si>
  <si>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</si>
  <si>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</si>
  <si>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</si>
  <si>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</si>
  <si>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</si>
  <si>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</si>
  <si>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</si>
  <si>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</si>
  <si>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</si>
  <si>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</si>
  <si>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</si>
  <si>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</si>
  <si>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</si>
  <si>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</si>
  <si>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</si>
  <si>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</si>
  <si>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</si>
  <si>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</si>
  <si>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</si>
  <si>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</si>
  <si>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</si>
  <si>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</si>
  <si>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</si>
  <si>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</si>
  <si>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</si>
  <si>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</si>
  <si>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</si>
  <si>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</si>
  <si>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</si>
  <si>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</si>
  <si>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</si>
  <si>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</si>
  <si>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</si>
  <si>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</si>
  <si>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</si>
  <si>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</si>
  <si>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</si>
  <si>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</si>
  <si>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</si>
  <si>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</si>
  <si>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</si>
  <si>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</si>
  <si>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</si>
  <si>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</si>
  <si>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</si>
  <si>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</si>
  <si>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</si>
  <si>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</si>
  <si>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</si>
  <si>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</si>
  <si>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</si>
  <si>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</si>
  <si>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</si>
  <si>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</si>
  <si>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</si>
  <si>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</si>
  <si>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</si>
  <si>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</si>
  <si>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</si>
  <si>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</si>
  <si>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</si>
  <si>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</si>
  <si>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</si>
  <si>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</si>
  <si>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</si>
  <si>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</si>
  <si>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</si>
  <si>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</si>
  <si>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</si>
  <si>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</si>
  <si>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</si>
  <si>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</si>
  <si>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</si>
  <si>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</si>
  <si>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</si>
  <si>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</si>
  <si>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</si>
  <si>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</si>
  <si>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</si>
  <si>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</si>
  <si>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</si>
  <si>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</si>
  <si>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</si>
  <si>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</si>
  <si>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</si>
  <si>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</si>
  <si>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</si>
  <si>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</si>
  <si>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</si>
  <si>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</si>
  <si>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</si>
  <si>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</si>
  <si>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</si>
  <si>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</si>
  <si>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</si>
  <si>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</si>
  <si>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</si>
  <si>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</si>
  <si>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</si>
  <si>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</si>
  <si>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</si>
  <si>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</si>
  <si>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</si>
  <si>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</si>
  <si>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</si>
  <si>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</si>
  <si>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</si>
  <si>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</si>
  <si>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</si>
  <si>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</si>
  <si>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</si>
  <si>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</si>
  <si>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</si>
  <si>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</si>
  <si>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</si>
  <si>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</si>
  <si>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</si>
  <si>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</si>
  <si>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</si>
  <si>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</si>
  <si>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</si>
  <si>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</si>
  <si>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</si>
  <si>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</si>
  <si>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</si>
  <si>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</si>
  <si>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</si>
  <si>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</si>
  <si>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</si>
  <si>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</si>
  <si>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</si>
  <si>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</si>
  <si>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</si>
  <si>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</si>
  <si>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</si>
  <si>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</si>
  <si>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</si>
  <si>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</si>
  <si>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</si>
  <si>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</si>
  <si>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</si>
  <si>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</si>
  <si>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</si>
  <si>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</si>
  <si>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</si>
  <si>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</si>
  <si>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</si>
  <si>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</si>
  <si>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</si>
  <si>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</si>
  <si>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</si>
  <si>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</si>
  <si>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</si>
  <si>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</si>
  <si>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</si>
  <si>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</si>
  <si>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</si>
  <si>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</si>
  <si>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</si>
  <si>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</si>
  <si>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</si>
  <si>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</si>
  <si>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</si>
  <si>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</si>
  <si>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</si>
  <si>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</si>
  <si>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</si>
  <si>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</si>
  <si>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</si>
  <si>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</si>
  <si>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</si>
  <si>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</si>
  <si>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</si>
  <si>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</si>
  <si>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</si>
  <si>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</si>
  <si>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</si>
  <si>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</si>
  <si>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</si>
  <si>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</si>
  <si>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</si>
  <si>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</si>
  <si>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</si>
  <si>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</si>
  <si>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</si>
  <si>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</si>
  <si>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</si>
  <si>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</si>
  <si>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</si>
  <si>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</si>
  <si>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</si>
  <si>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</si>
  <si>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</si>
  <si>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</si>
  <si>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</si>
  <si>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</si>
  <si>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</si>
  <si>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</si>
  <si>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</si>
  <si>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</si>
  <si>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</si>
  <si>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</si>
  <si>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</si>
  <si>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</si>
  <si>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</si>
  <si>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</si>
  <si>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</si>
  <si>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</si>
  <si>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</si>
  <si>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</si>
  <si>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</si>
  <si>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</si>
  <si>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</si>
  <si>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</si>
  <si>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</si>
  <si>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</si>
  <si>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</si>
  <si>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</si>
  <si>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</si>
  <si>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</si>
  <si>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</si>
  <si>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</si>
  <si>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</si>
  <si>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</si>
  <si>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</si>
  <si>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</si>
  <si>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</si>
  <si>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</si>
  <si>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</si>
  <si>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</si>
  <si>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</si>
  <si>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</si>
  <si>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</si>
  <si>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</si>
  <si>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</si>
  <si>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</si>
  <si>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</si>
  <si>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</si>
  <si>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</si>
  <si>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</si>
  <si>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</si>
  <si>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</si>
  <si>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</si>
  <si>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</si>
  <si>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</si>
  <si>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</si>
  <si>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</si>
  <si>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</si>
  <si>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</si>
  <si>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</si>
  <si>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</si>
  <si>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</si>
  <si>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</si>
  <si>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</si>
  <si>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</si>
  <si>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</si>
  <si>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</si>
  <si>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</si>
  <si>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</si>
  <si>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</si>
  <si>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</si>
  <si>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</si>
  <si>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</si>
  <si>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</si>
  <si>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</si>
  <si>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</si>
  <si>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</si>
  <si>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</si>
  <si>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</si>
  <si>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</si>
  <si>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</si>
  <si>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</si>
  <si>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</si>
  <si>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</si>
  <si>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</si>
  <si>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</si>
  <si>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</si>
  <si>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</si>
  <si>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</si>
  <si>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</si>
  <si>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</si>
  <si>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</si>
  <si>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</si>
  <si>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</si>
  <si>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</si>
  <si>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</si>
  <si>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</si>
  <si>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</si>
  <si>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</si>
  <si>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</si>
  <si>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</si>
  <si>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</si>
  <si>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</si>
  <si>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</si>
  <si>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</si>
  <si>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</si>
  <si>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</si>
  <si>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</si>
  <si>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</si>
  <si>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</si>
  <si>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</si>
  <si>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</si>
  <si>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</si>
  <si>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</si>
  <si>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</si>
  <si>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</si>
  <si>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</si>
  <si>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</si>
  <si>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</si>
  <si>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</si>
  <si>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</si>
  <si>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</si>
  <si>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</si>
  <si>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</si>
  <si>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</si>
  <si>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</si>
  <si>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</si>
  <si>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</si>
  <si>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</si>
  <si>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</si>
  <si>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</si>
  <si>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</si>
  <si>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</si>
  <si>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</si>
  <si>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</si>
  <si>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</si>
  <si>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</si>
  <si>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</si>
  <si>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</si>
  <si>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</si>
  <si>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</si>
  <si>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</si>
  <si>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</si>
  <si>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</si>
  <si>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</si>
  <si>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</si>
  <si>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</si>
  <si>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</si>
  <si>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</si>
  <si>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</si>
  <si>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</si>
  <si>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</si>
  <si>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</si>
  <si>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</si>
  <si>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</si>
  <si>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</si>
  <si>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</si>
  <si>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</si>
  <si>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</si>
  <si>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</si>
  <si>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</si>
  <si>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</si>
  <si>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</si>
  <si>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</si>
  <si>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</si>
  <si>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</si>
  <si>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</si>
  <si>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</si>
  <si>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</si>
  <si>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</si>
  <si>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</si>
  <si>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</si>
  <si>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</si>
  <si>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</si>
  <si>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</si>
  <si>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</si>
  <si>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</si>
  <si>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</si>
  <si>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</si>
  <si>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</si>
  <si>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</si>
  <si>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</si>
  <si>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</si>
  <si>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</si>
  <si>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</si>
  <si>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</si>
  <si>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</si>
  <si>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</si>
  <si>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</si>
  <si>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</si>
  <si>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</si>
  <si>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</si>
  <si>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</si>
  <si>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</si>
  <si>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</si>
  <si>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</si>
  <si>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</si>
  <si>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</si>
  <si>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</si>
  <si>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</si>
  <si>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</si>
  <si>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</si>
  <si>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</si>
  <si>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</si>
  <si>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</si>
  <si>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</si>
  <si>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</si>
  <si>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</si>
  <si>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</si>
  <si>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</si>
  <si>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</si>
  <si>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</si>
  <si>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</si>
  <si>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</si>
  <si>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</si>
  <si>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</si>
  <si>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</si>
  <si>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</si>
  <si>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</si>
  <si>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</si>
  <si>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</si>
  <si>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</si>
  <si>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</si>
  <si>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</si>
  <si>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</si>
  <si>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</si>
  <si>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</si>
  <si>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</si>
  <si>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</si>
  <si>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</si>
  <si>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</si>
  <si>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</si>
  <si>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</si>
  <si>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</si>
  <si>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</si>
  <si>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</si>
  <si>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</si>
  <si>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</si>
  <si>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</si>
  <si>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</si>
  <si>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</si>
  <si>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</si>
  <si>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</si>
  <si>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</si>
  <si>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</si>
  <si>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</si>
  <si>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</si>
  <si>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</si>
  <si>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</si>
  <si>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</si>
  <si>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</si>
  <si>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</si>
  <si>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</si>
  <si>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</si>
  <si>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</si>
  <si>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</si>
  <si>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</si>
  <si>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</si>
  <si>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</si>
  <si>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</si>
  <si>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</si>
  <si>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</si>
  <si>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</si>
  <si>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</si>
  <si>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</si>
  <si>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</si>
  <si>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</si>
  <si>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</si>
  <si>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</si>
  <si>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</si>
  <si>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</si>
  <si>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</si>
  <si>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</si>
  <si>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</si>
  <si>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</si>
  <si>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</si>
  <si>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</si>
  <si>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</si>
  <si>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</si>
  <si>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</si>
  <si>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</si>
  <si>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</si>
  <si>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</si>
  <si>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</si>
  <si>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</si>
  <si>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</si>
  <si>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</si>
  <si>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</si>
  <si>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</si>
  <si>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</si>
  <si>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</si>
  <si>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</si>
  <si>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</si>
  <si>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</si>
  <si>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</si>
  <si>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</si>
  <si>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</si>
  <si>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</si>
  <si>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</si>
  <si>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</si>
  <si>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</si>
  <si>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</si>
  <si>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</si>
  <si>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</si>
  <si>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</si>
  <si>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</si>
  <si>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</si>
  <si>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</si>
  <si>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</si>
  <si>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</si>
  <si>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</si>
  <si>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</si>
  <si>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</si>
  <si>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</si>
  <si>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</si>
  <si>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</si>
  <si>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</si>
  <si>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</si>
  <si>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</si>
  <si>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</si>
  <si>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</si>
  <si>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</si>
  <si>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</si>
  <si>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</si>
  <si>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</si>
  <si>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</si>
  <si>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</si>
  <si>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</si>
  <si>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</si>
  <si>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</si>
  <si>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</si>
  <si>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</si>
  <si>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</si>
  <si>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</si>
  <si>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</si>
  <si>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</si>
  <si>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</si>
  <si>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</si>
  <si>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</si>
  <si>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</si>
  <si>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</si>
  <si>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</si>
  <si>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</si>
  <si>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</si>
  <si>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</si>
  <si>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</si>
  <si>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</si>
  <si>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</si>
  <si>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</si>
  <si>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</si>
  <si>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</si>
  <si>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</si>
  <si>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</si>
  <si>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</si>
  <si>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</si>
  <si>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</si>
  <si>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</si>
  <si>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</si>
  <si>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</si>
  <si>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</si>
  <si>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</si>
  <si>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</si>
  <si>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</si>
  <si>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</si>
  <si>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</si>
  <si>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</si>
  <si>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</si>
  <si>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</si>
  <si>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</si>
  <si>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</si>
  <si>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</si>
  <si>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</si>
  <si>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</si>
  <si>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</si>
  <si>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</si>
  <si>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</si>
  <si>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</si>
  <si>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</si>
  <si>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</si>
  <si>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</si>
  <si>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</si>
  <si>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</si>
  <si>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</si>
  <si>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</si>
  <si>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</si>
  <si>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</si>
  <si>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</si>
  <si>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</si>
  <si>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</si>
  <si>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</si>
  <si>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</si>
  <si>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</si>
  <si>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</si>
  <si>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</si>
  <si>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</si>
  <si>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</si>
  <si>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</si>
  <si>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</si>
  <si>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</si>
  <si>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</si>
  <si>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</si>
  <si>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</si>
  <si>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</si>
  <si>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</si>
  <si>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</si>
  <si>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</si>
  <si>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</si>
  <si>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</si>
  <si>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</si>
  <si>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</si>
  <si>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</si>
  <si>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</si>
  <si>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</si>
  <si>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</si>
  <si>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</si>
  <si>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</si>
  <si>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</si>
  <si>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</si>
  <si>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</si>
  <si>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</si>
  <si>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</si>
  <si>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</si>
  <si>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</si>
  <si>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</si>
  <si>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</si>
  <si>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</si>
  <si>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</si>
  <si>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</si>
  <si>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</si>
  <si>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</si>
  <si>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</si>
  <si>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</si>
  <si>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</si>
  <si>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</si>
  <si>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</si>
  <si>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</si>
  <si>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</si>
  <si>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</si>
  <si>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</si>
  <si>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</si>
  <si>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</si>
  <si>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</si>
  <si>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</si>
  <si>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</si>
  <si>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</si>
  <si>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</si>
  <si>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</si>
  <si>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</si>
  <si>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</si>
  <si>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</si>
  <si>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</si>
  <si>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</si>
  <si>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</si>
  <si>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</si>
  <si>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</si>
  <si>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</si>
  <si>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</si>
  <si>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</si>
  <si>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</si>
  <si>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</si>
  <si>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</si>
  <si>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</si>
  <si>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</si>
  <si>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</si>
  <si>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</si>
  <si>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</si>
  <si>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</si>
  <si>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</si>
  <si>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</si>
  <si>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</si>
  <si>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</si>
  <si>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</si>
  <si>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</si>
  <si>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</si>
  <si>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</si>
  <si>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</si>
  <si>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</si>
  <si>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</si>
  <si>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</si>
  <si>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</si>
  <si>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</si>
  <si>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</si>
  <si>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</si>
  <si>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</si>
  <si>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</si>
  <si>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</si>
  <si>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</si>
  <si>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</si>
  <si>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</si>
  <si>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</si>
  <si>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</si>
  <si>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</si>
  <si>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</si>
  <si>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</si>
  <si>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</si>
  <si>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</si>
  <si>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</si>
  <si>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</si>
  <si>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</si>
  <si>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</si>
  <si>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</si>
  <si>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</si>
  <si>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</si>
  <si>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</si>
  <si>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</si>
  <si>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</si>
  <si>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</si>
  <si>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</si>
  <si>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</si>
  <si>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</si>
  <si>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</si>
  <si>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</si>
  <si>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</si>
  <si>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</si>
  <si>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</si>
  <si>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</si>
  <si>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</si>
  <si>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</si>
  <si>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</si>
  <si>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</si>
  <si>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</si>
  <si>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</si>
  <si>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</si>
  <si>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</si>
  <si>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</si>
  <si>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</si>
  <si>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</si>
  <si>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</si>
  <si>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</si>
  <si>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</si>
  <si>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</si>
  <si>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</si>
  <si>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</si>
  <si>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</si>
  <si>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</si>
  <si>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</si>
  <si>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</si>
  <si>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</si>
  <si>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</si>
  <si>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</si>
  <si>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</si>
  <si>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</si>
  <si>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</si>
  <si>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</si>
  <si>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</si>
  <si>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</si>
  <si>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</si>
  <si>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</si>
  <si>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</si>
  <si>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</si>
  <si>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</si>
  <si>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</si>
  <si>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</si>
  <si>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</si>
  <si>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</si>
  <si>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</si>
  <si>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</si>
  <si>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</si>
  <si>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</si>
  <si>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</si>
  <si>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</si>
  <si>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</si>
  <si>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</si>
  <si>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</si>
  <si>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</si>
  <si>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</si>
  <si>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</si>
  <si>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</si>
  <si>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</si>
  <si>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</si>
  <si>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</si>
  <si>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</si>
  <si>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</si>
  <si>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</si>
  <si>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</si>
  <si>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</si>
  <si>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</si>
  <si>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</si>
  <si>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</si>
  <si>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</si>
  <si>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</si>
  <si>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</si>
  <si>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</si>
  <si>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</si>
  <si>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</si>
  <si>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</si>
  <si>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</si>
  <si>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</si>
  <si>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</si>
  <si>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</si>
  <si>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</si>
  <si>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</si>
  <si>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</si>
  <si>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</si>
  <si>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</si>
  <si>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</si>
  <si>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</si>
  <si>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</si>
  <si>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</si>
  <si>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</si>
  <si>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</si>
  <si>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</si>
  <si>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</si>
  <si>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</si>
  <si>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</si>
  <si>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</si>
  <si>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</si>
  <si>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</si>
  <si>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</si>
  <si>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</si>
  <si>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</si>
  <si>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</si>
  <si>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</si>
  <si>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</si>
  <si>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</si>
  <si>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</si>
  <si>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</si>
  <si>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</si>
  <si>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</si>
  <si>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</si>
  <si>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</si>
  <si>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</si>
  <si>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</si>
  <si>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</si>
  <si>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</si>
  <si>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</si>
  <si>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</si>
  <si>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</si>
  <si>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</si>
  <si>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</si>
  <si>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</si>
  <si>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</si>
  <si>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</si>
  <si>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</si>
  <si>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</si>
  <si>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</si>
  <si>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</si>
  <si>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</si>
  <si>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</si>
  <si>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</si>
  <si>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</si>
  <si>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</si>
  <si>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</si>
  <si>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</si>
  <si>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</si>
  <si>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</si>
  <si>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</si>
  <si>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</si>
  <si>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</si>
  <si>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</si>
  <si>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</si>
  <si>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</si>
  <si>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</si>
  <si>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</si>
  <si>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</si>
  <si>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</si>
  <si>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</si>
  <si>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</si>
  <si>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</si>
  <si>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</si>
  <si>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</si>
  <si>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</si>
  <si>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</si>
  <si>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</si>
  <si>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</si>
  <si>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</si>
  <si>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</si>
  <si>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</si>
  <si>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</si>
  <si>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</si>
  <si>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</si>
  <si>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</si>
  <si>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</si>
  <si>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</si>
  <si>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</si>
  <si>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</si>
  <si>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</si>
  <si>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</si>
  <si>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</si>
  <si>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</si>
  <si>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</si>
  <si>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</si>
  <si>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</si>
  <si>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</si>
  <si>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</si>
  <si>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</si>
  <si>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</si>
  <si>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</si>
  <si>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</si>
  <si>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</si>
  <si>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</si>
  <si>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</si>
  <si>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</si>
  <si>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</si>
  <si>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</si>
  <si>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</si>
  <si>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</si>
  <si>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</si>
  <si>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</si>
  <si>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</si>
  <si>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</si>
  <si>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</si>
  <si>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</si>
  <si>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</si>
  <si>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</si>
  <si>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</si>
  <si>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</si>
  <si>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</si>
  <si>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</si>
  <si>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</si>
  <si>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</si>
  <si>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</si>
  <si>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</si>
  <si>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</si>
  <si>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</si>
  <si>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</si>
  <si>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</si>
  <si>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</si>
  <si>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</si>
  <si>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</si>
  <si>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</si>
  <si>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</si>
  <si>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</si>
  <si>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</si>
  <si>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</si>
  <si>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</si>
  <si>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</si>
  <si>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</si>
  <si>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</si>
  <si>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</si>
  <si>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</si>
  <si>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</si>
  <si>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</si>
  <si>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</si>
  <si>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</si>
  <si>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</si>
  <si>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</si>
  <si>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</si>
  <si>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</si>
  <si>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</si>
  <si>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</si>
  <si>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</si>
  <si>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</si>
  <si>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</si>
  <si>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</si>
  <si>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</si>
  <si>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</si>
  <si>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</si>
  <si>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</si>
  <si>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</si>
  <si>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</si>
  <si>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</si>
  <si>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</si>
  <si>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</si>
  <si>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</si>
  <si>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</si>
  <si>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</si>
  <si>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</si>
  <si>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</si>
  <si>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</si>
  <si>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</si>
  <si>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</si>
  <si>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</si>
  <si>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</si>
  <si>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</si>
  <si>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</si>
  <si>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</si>
  <si>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</si>
  <si>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</si>
  <si>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</si>
  <si>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</si>
  <si>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</si>
  <si>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</si>
  <si>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</si>
  <si>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</si>
  <si>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</si>
  <si>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</si>
  <si>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</si>
  <si>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</si>
  <si>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</si>
  <si>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</si>
  <si>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</si>
  <si>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</si>
  <si>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</si>
  <si>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</si>
  <si>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</si>
  <si>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</si>
  <si>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</si>
  <si>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</si>
  <si>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</si>
  <si>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</si>
  <si>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</si>
  <si>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</si>
  <si>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</si>
  <si>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</si>
  <si>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</si>
  <si>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</si>
  <si>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</si>
  <si>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</si>
  <si>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</si>
  <si>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</si>
  <si>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</si>
  <si>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</si>
  <si>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</si>
  <si>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</si>
  <si>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</si>
  <si>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</si>
  <si>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</si>
  <si>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</si>
  <si>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</si>
  <si>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</si>
  <si>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</si>
  <si>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</si>
  <si>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</si>
  <si>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</si>
  <si>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</si>
  <si>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</si>
  <si>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</si>
  <si>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</si>
  <si>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</si>
  <si>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</si>
  <si>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</si>
  <si>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</si>
  <si>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</si>
  <si>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</si>
  <si>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</si>
  <si>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</si>
  <si>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</si>
  <si>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</si>
  <si>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</si>
  <si>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</si>
  <si>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</si>
  <si>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</si>
  <si>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</si>
  <si>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</si>
  <si>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</si>
  <si>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</si>
  <si>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</si>
  <si>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</si>
  <si>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</si>
  <si>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</si>
  <si>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</si>
  <si>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</si>
  <si>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</si>
  <si>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</si>
  <si>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</si>
  <si>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</si>
  <si>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</si>
  <si>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</si>
  <si>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</si>
  <si>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</si>
  <si>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</si>
  <si>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</si>
  <si>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</si>
  <si>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</si>
  <si>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</si>
  <si>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</si>
  <si>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</si>
  <si>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</si>
  <si>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</si>
  <si>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</si>
  <si>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</si>
  <si>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</si>
  <si>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</si>
  <si>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</si>
  <si>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</si>
  <si>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</si>
  <si>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</si>
  <si>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</si>
  <si>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</si>
  <si>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</si>
  <si>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</si>
  <si>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</si>
  <si>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</si>
  <si>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</si>
  <si>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</si>
  <si>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</si>
  <si>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</si>
  <si>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</si>
  <si>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</si>
  <si>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</si>
  <si>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</si>
  <si>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</si>
  <si>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</si>
  <si>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</si>
  <si>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</si>
  <si>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</si>
  <si>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</si>
  <si>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</si>
  <si>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</si>
  <si>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</si>
  <si>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</si>
  <si>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</si>
  <si>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</si>
  <si>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</si>
  <si>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</si>
  <si>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</si>
  <si>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</si>
  <si>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</si>
  <si>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</si>
  <si>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</si>
  <si>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</si>
  <si>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</si>
  <si>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</si>
  <si>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</si>
  <si>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</si>
  <si>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</si>
  <si>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</si>
  <si>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</si>
  <si>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</si>
  <si>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</si>
  <si>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</si>
  <si>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</si>
  <si>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</si>
  <si>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</si>
  <si>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</si>
  <si>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</si>
  <si>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</si>
  <si>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</si>
  <si>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</si>
  <si>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</si>
  <si>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</si>
  <si>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</si>
  <si>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</si>
  <si>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</si>
  <si>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</si>
  <si>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</si>
  <si>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</si>
  <si>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</si>
  <si>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</si>
  <si>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</si>
  <si>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</si>
  <si>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</si>
  <si>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</si>
  <si>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</si>
  <si>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</si>
  <si>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</si>
  <si>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</si>
  <si>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</si>
  <si>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</si>
  <si>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</si>
  <si>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</si>
  <si>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</si>
  <si>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</si>
  <si>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</si>
  <si>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</si>
  <si>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</si>
  <si>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</si>
  <si>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</si>
  <si>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</si>
  <si>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</si>
  <si>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</si>
  <si>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</si>
  <si>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</si>
  <si>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</si>
  <si>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</si>
  <si>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</si>
  <si>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</si>
  <si>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</si>
  <si>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</si>
  <si>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</si>
  <si>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</si>
  <si>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</si>
  <si>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</si>
  <si>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</si>
  <si>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</si>
  <si>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</si>
  <si>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</si>
  <si>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</si>
  <si>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</si>
  <si>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</si>
  <si>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</si>
  <si>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</si>
  <si>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</si>
  <si>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</si>
  <si>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</si>
  <si>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</si>
  <si>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</si>
  <si>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</si>
  <si>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</si>
  <si>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</si>
  <si>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</si>
  <si>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</si>
  <si>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</si>
  <si>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</si>
  <si>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</si>
  <si>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</si>
  <si>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</si>
  <si>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</si>
  <si>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</si>
  <si>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</si>
  <si>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</si>
  <si>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</si>
  <si>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</si>
  <si>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</si>
  <si>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</si>
  <si>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</si>
  <si>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</si>
  <si>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</si>
  <si>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</si>
  <si>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</si>
  <si>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</si>
  <si>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</si>
  <si>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</si>
  <si>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</si>
  <si>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</si>
  <si>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</si>
  <si>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</si>
  <si>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</si>
  <si>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</si>
  <si>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</si>
  <si>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</si>
  <si>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</si>
  <si>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</si>
  <si>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</si>
  <si>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</si>
  <si>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</si>
  <si>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</si>
  <si>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</si>
  <si>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</si>
  <si>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</si>
  <si>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</si>
  <si>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</si>
  <si>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</si>
  <si>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</si>
  <si>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</si>
  <si>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</si>
  <si>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</si>
  <si>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</si>
  <si>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</si>
  <si>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</si>
  <si>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</si>
  <si>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</si>
  <si>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</si>
  <si>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</si>
  <si>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</si>
  <si>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</si>
  <si>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</si>
  <si>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</si>
  <si>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</si>
  <si>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</si>
  <si>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</si>
  <si>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</si>
  <si>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</si>
  <si>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</si>
  <si>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</si>
  <si>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</si>
  <si>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</si>
  <si>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</si>
  <si>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</si>
  <si>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</si>
  <si>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</si>
  <si>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</si>
  <si>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</si>
  <si>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</si>
  <si>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</si>
  <si>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</si>
  <si>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</si>
  <si>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</si>
  <si>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</si>
  <si>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</si>
  <si>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</si>
  <si>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</si>
  <si>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</si>
  <si>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</si>
  <si>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</si>
  <si>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</si>
  <si>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</si>
  <si>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</si>
  <si>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</si>
  <si>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</si>
  <si>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</si>
  <si>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</si>
  <si>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</si>
  <si>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</si>
  <si>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</si>
  <si>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</si>
  <si>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</si>
  <si>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</si>
  <si>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</si>
  <si>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</si>
  <si>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</si>
  <si>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</si>
  <si>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</si>
  <si>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</si>
  <si>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</si>
  <si>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</si>
  <si>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</si>
  <si>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</si>
  <si>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</si>
  <si>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</si>
  <si>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</si>
  <si>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</si>
  <si>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</si>
  <si>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</si>
  <si>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</si>
  <si>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</si>
  <si>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</si>
  <si>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</si>
  <si>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</si>
  <si>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</si>
  <si>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</si>
  <si>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</si>
  <si>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</si>
  <si>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</si>
  <si>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</si>
  <si>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</si>
  <si>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</si>
  <si>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</si>
  <si>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</si>
  <si>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</si>
  <si>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</si>
  <si>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</si>
  <si>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</si>
  <si>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</si>
  <si>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</si>
  <si>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</si>
  <si>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</si>
  <si>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</si>
  <si>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</si>
  <si>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</si>
  <si>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</si>
  <si>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</si>
  <si>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</si>
  <si>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</si>
  <si>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</si>
  <si>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</si>
  <si>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</si>
  <si>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</si>
  <si>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</si>
  <si>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</si>
  <si>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</si>
  <si>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</si>
  <si>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</si>
  <si>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</si>
  <si>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</si>
  <si>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</si>
  <si>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</si>
  <si>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</si>
  <si>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</si>
  <si>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</si>
  <si>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</si>
  <si>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</si>
  <si>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</si>
  <si>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</si>
  <si>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</si>
  <si>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</si>
  <si>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</si>
  <si>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</si>
  <si>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</si>
  <si>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</si>
  <si>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</si>
  <si>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</si>
  <si>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</si>
  <si>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</si>
  <si>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</si>
  <si>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</si>
  <si>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</si>
  <si>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</si>
  <si>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</si>
  <si>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</si>
  <si>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</si>
  <si>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</si>
  <si>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</si>
  <si>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</si>
  <si>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</si>
  <si>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</si>
  <si>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</si>
  <si>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</si>
  <si>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</si>
  <si>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</si>
  <si>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</si>
  <si>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</si>
  <si>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</si>
  <si>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</si>
  <si>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</si>
  <si>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</si>
  <si>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</si>
  <si>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</si>
  <si>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</si>
  <si>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</si>
  <si>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</si>
  <si>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</si>
  <si>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</si>
  <si>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</si>
  <si>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</si>
  <si>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</si>
  <si>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</si>
  <si>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</si>
  <si>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</si>
  <si>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</si>
  <si>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</si>
  <si>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</si>
  <si>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</si>
  <si>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</si>
  <si>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</si>
  <si>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</si>
  <si>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</si>
  <si>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</si>
  <si>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</si>
  <si>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</si>
  <si>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</si>
  <si>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</si>
  <si>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</si>
  <si>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</si>
  <si>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</si>
  <si>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</si>
  <si>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</si>
  <si>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</si>
  <si>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</si>
  <si>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</si>
  <si>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</si>
  <si>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</si>
  <si>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</si>
  <si>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</si>
  <si>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</si>
  <si>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</si>
  <si>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</si>
  <si>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</si>
  <si>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</si>
  <si>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</si>
  <si>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</si>
  <si>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</si>
  <si>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</si>
  <si>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</si>
  <si>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</si>
  <si>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</si>
  <si>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</si>
  <si>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</si>
  <si>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</si>
  <si>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</si>
  <si>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</si>
  <si>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</si>
  <si>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</si>
  <si>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</si>
  <si>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</si>
  <si>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</si>
  <si>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</si>
  <si>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</si>
  <si>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</si>
  <si>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</si>
  <si>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</si>
  <si>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</si>
  <si>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</si>
  <si>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</si>
  <si>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</si>
  <si>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</si>
  <si>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</si>
  <si>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</si>
  <si>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</si>
  <si>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</si>
  <si>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</si>
  <si>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</si>
  <si>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</si>
  <si>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</si>
  <si>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</si>
  <si>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</si>
  <si>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</si>
  <si>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</si>
  <si>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</si>
  <si>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</si>
  <si>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</si>
  <si>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</si>
  <si>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</si>
  <si>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</si>
  <si>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</si>
  <si>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</si>
  <si>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</si>
  <si>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</si>
  <si>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</si>
  <si>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</si>
  <si>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</si>
  <si>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</si>
  <si>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</si>
  <si>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</si>
  <si>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</si>
  <si>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</si>
  <si>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</si>
  <si>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</si>
  <si>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</si>
  <si>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</si>
  <si>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</si>
  <si>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</si>
  <si>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</si>
  <si>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</si>
  <si>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</si>
  <si>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</si>
  <si>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</si>
  <si>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</si>
  <si>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</si>
  <si>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</si>
  <si>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</si>
  <si>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</si>
  <si>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</si>
  <si>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</si>
  <si>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</si>
  <si>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</si>
  <si>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</si>
  <si>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</si>
  <si>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</si>
  <si>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</si>
  <si>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</si>
  <si>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</si>
  <si>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</si>
  <si>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</si>
  <si>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</si>
  <si>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</si>
  <si>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</si>
  <si>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</si>
  <si>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</si>
  <si>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</si>
  <si>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</si>
  <si>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</si>
  <si>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</si>
  <si>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</si>
  <si>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</si>
  <si>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</si>
  <si>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</si>
  <si>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</si>
  <si>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</si>
  <si>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</si>
  <si>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</si>
  <si>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</si>
  <si>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</si>
  <si>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</si>
  <si>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</si>
  <si>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</si>
  <si>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</si>
  <si>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</si>
  <si>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</si>
  <si>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</si>
  <si>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</si>
  <si>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</si>
  <si>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</si>
  <si>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</si>
  <si>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</si>
  <si>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</si>
  <si>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</si>
  <si>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</si>
  <si>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</si>
  <si>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</si>
  <si>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</si>
  <si>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</si>
  <si>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</si>
  <si>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</si>
  <si>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</si>
  <si>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</si>
  <si>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</si>
  <si>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</si>
  <si>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</si>
  <si>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</si>
  <si>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</si>
  <si>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</si>
  <si>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</si>
  <si>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</si>
  <si>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</si>
  <si>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</si>
  <si>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</si>
  <si>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</si>
  <si>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</si>
  <si>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</si>
  <si>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</si>
  <si>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</si>
  <si>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</si>
  <si>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</si>
  <si>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</si>
  <si>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</si>
  <si>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</si>
  <si>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</si>
  <si>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</si>
  <si>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</si>
  <si>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</si>
  <si>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</si>
  <si>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</si>
  <si>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</si>
  <si>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</si>
  <si>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</si>
  <si>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</si>
  <si>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</si>
  <si>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</si>
  <si>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</si>
  <si>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</si>
  <si>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</si>
  <si>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</si>
  <si>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</si>
  <si>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</si>
  <si>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</si>
  <si>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</si>
  <si>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</si>
  <si>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</si>
  <si>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</si>
  <si>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</si>
  <si>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</si>
  <si>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</si>
  <si>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</si>
  <si>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</si>
  <si>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</si>
  <si>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</si>
  <si>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</si>
  <si>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</si>
  <si>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</si>
  <si>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</si>
  <si>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</si>
  <si>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</si>
  <si>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</si>
  <si>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</si>
  <si>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</si>
  <si>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</si>
  <si>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</si>
  <si>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</si>
  <si>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</si>
  <si>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</si>
  <si>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</si>
  <si>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</si>
  <si>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</si>
  <si>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</si>
  <si>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</si>
  <si>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</si>
  <si>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</si>
  <si>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</si>
  <si>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</si>
  <si>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</si>
  <si>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</si>
  <si>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</si>
  <si>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</si>
  <si>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</si>
  <si>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</si>
  <si>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</si>
  <si>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</si>
  <si>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</si>
  <si>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</si>
  <si>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</si>
  <si>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</si>
  <si>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</si>
  <si>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</si>
  <si>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</si>
  <si>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</si>
  <si>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</si>
  <si>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</si>
  <si>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</si>
  <si>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</si>
  <si>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</si>
  <si>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</si>
  <si>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</si>
  <si>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</si>
  <si>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</si>
  <si>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</si>
  <si>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</si>
  <si>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</si>
  <si>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</si>
  <si>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</si>
  <si>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</si>
  <si>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</si>
  <si>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</si>
  <si>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</si>
  <si>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</si>
  <si>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</si>
  <si>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</si>
  <si>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</si>
  <si>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</si>
  <si>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</si>
  <si>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</si>
  <si>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</si>
  <si>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</si>
  <si>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</si>
  <si>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</si>
  <si>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</si>
  <si>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</si>
  <si>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</si>
  <si>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</si>
  <si>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</si>
  <si>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</si>
  <si>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</si>
  <si>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</si>
  <si>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</si>
  <si>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</si>
  <si>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</si>
  <si>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</si>
  <si>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</si>
  <si>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</si>
  <si>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</si>
  <si>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</si>
  <si>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</si>
  <si>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</si>
  <si>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</si>
  <si>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</si>
  <si>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</si>
  <si>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</si>
  <si>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</si>
  <si>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</si>
  <si>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</si>
  <si>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</si>
  <si>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</si>
  <si>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</si>
  <si>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</si>
  <si>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</si>
  <si>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</si>
  <si>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</si>
  <si>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</si>
  <si>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</si>
  <si>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</si>
  <si>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</si>
  <si>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</si>
  <si>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</si>
  <si>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</si>
  <si>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</si>
  <si>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</si>
  <si>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</si>
  <si>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</si>
  <si>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</si>
  <si>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</si>
  <si>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</si>
  <si>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</si>
  <si>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</si>
  <si>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</si>
  <si>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</si>
  <si>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</si>
  <si>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</si>
  <si>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</si>
  <si>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</si>
  <si>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</si>
  <si>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</si>
  <si>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</si>
  <si>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</si>
  <si>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</si>
  <si>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</si>
  <si>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</si>
  <si>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</si>
  <si>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</si>
  <si>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</si>
  <si>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</si>
  <si>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</si>
  <si>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</si>
  <si>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</si>
  <si>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</si>
  <si>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</si>
  <si>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</si>
  <si>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</si>
  <si>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</si>
  <si>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</si>
  <si>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</si>
  <si>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</si>
  <si>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</si>
  <si>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</si>
  <si>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</si>
  <si>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</si>
  <si>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</si>
  <si>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</si>
  <si>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</si>
  <si>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</si>
  <si>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</si>
  <si>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</si>
  <si>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</si>
  <si>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</si>
  <si>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</si>
  <si>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</si>
  <si>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</si>
  <si>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</si>
  <si>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</si>
  <si>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</si>
  <si>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</si>
  <si>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</si>
  <si>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</si>
  <si>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</si>
  <si>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</si>
  <si>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</si>
  <si>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</si>
  <si>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</si>
  <si>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</si>
  <si>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</si>
  <si>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</si>
  <si>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</si>
  <si>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</si>
  <si>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</si>
  <si>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</si>
  <si>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</si>
  <si>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</si>
  <si>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</si>
  <si>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</si>
  <si>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</si>
  <si>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</si>
  <si>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</si>
  <si>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</si>
  <si>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</si>
  <si>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</si>
  <si>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</si>
  <si>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</si>
  <si>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</si>
  <si>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</si>
  <si>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</si>
  <si>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</si>
  <si>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</si>
  <si>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</si>
  <si>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</si>
  <si>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</si>
  <si>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</si>
  <si>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</si>
  <si>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</si>
  <si>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</si>
  <si>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</si>
  <si>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</si>
  <si>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</si>
  <si>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</si>
  <si>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</si>
  <si>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</si>
  <si>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</si>
  <si>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</si>
  <si>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</si>
  <si>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</si>
  <si>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</si>
  <si>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</si>
  <si>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</si>
  <si>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</si>
  <si>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</si>
  <si>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</si>
  <si>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</si>
  <si>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</si>
  <si>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</si>
  <si>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</si>
  <si>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</si>
  <si>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</si>
  <si>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</si>
  <si>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</si>
  <si>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</si>
  <si>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</si>
  <si>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</si>
  <si>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</si>
  <si>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</si>
  <si>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</si>
  <si>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</si>
  <si>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</si>
  <si>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</si>
  <si>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</si>
  <si>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</si>
  <si>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</si>
  <si>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</si>
  <si>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</si>
  <si>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</si>
  <si>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</si>
  <si>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</si>
  <si>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</si>
  <si>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</si>
  <si>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</si>
  <si>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</si>
  <si>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</si>
  <si>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</si>
  <si>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</si>
  <si>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</si>
  <si>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</si>
  <si>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</si>
  <si>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</si>
  <si>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</si>
  <si>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</si>
  <si>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</si>
  <si>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</si>
  <si>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</si>
  <si>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</si>
  <si>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</si>
  <si>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</si>
  <si>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</si>
  <si>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</si>
  <si>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</si>
  <si>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</si>
  <si>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</si>
  <si>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</si>
  <si>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</si>
  <si>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</si>
  <si>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</si>
  <si>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</si>
  <si>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</si>
  <si>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</si>
  <si>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</si>
  <si>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</si>
  <si>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</si>
  <si>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</si>
  <si>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</si>
  <si>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</si>
  <si>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</si>
  <si>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</si>
  <si>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</si>
  <si>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</si>
  <si>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</si>
  <si>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</si>
  <si>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</si>
  <si>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</si>
  <si>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</si>
  <si>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</si>
  <si>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</si>
  <si>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</si>
  <si>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</si>
  <si>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</si>
  <si>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</si>
  <si>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</si>
  <si>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</si>
  <si>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</si>
  <si>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</si>
  <si>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</si>
  <si>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</si>
  <si>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</si>
  <si>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</si>
  <si>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</si>
  <si>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</si>
  <si>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</si>
  <si>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</si>
  <si>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</si>
  <si>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</si>
  <si>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</si>
  <si>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</si>
  <si>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</si>
  <si>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</si>
  <si>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</si>
  <si>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</si>
  <si>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</si>
  <si>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</si>
  <si>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</si>
  <si>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</si>
  <si>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</si>
  <si>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</si>
  <si>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</si>
  <si>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</si>
  <si>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</si>
  <si>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</si>
  <si>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</si>
  <si>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</si>
  <si>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</si>
  <si>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</si>
  <si>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</si>
  <si>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</si>
  <si>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</si>
  <si>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</si>
  <si>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</si>
  <si>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</si>
  <si>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</si>
  <si>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</si>
  <si>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</si>
  <si>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</si>
  <si>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</si>
  <si>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</si>
  <si>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</si>
  <si>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</si>
  <si>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</si>
  <si>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</si>
  <si>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</si>
  <si>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</si>
  <si>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</si>
  <si>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</si>
  <si>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</si>
  <si>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</si>
  <si>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</si>
  <si>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</si>
  <si>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</si>
  <si>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</si>
  <si>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</si>
  <si>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</si>
  <si>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</si>
  <si>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</si>
  <si>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</si>
  <si>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</si>
  <si>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</si>
  <si>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</si>
  <si>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</si>
  <si>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</si>
  <si>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</si>
  <si>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</si>
  <si>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</si>
  <si>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</si>
  <si>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</si>
  <si>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</si>
  <si>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</si>
  <si>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</si>
  <si>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</si>
  <si>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</si>
  <si>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</si>
  <si>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</si>
  <si>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</si>
  <si>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</si>
  <si>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</si>
  <si>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</si>
  <si>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</si>
  <si>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</si>
  <si>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</si>
  <si>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</si>
  <si>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</si>
  <si>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</si>
  <si>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</si>
  <si>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</si>
  <si>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</si>
  <si>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</si>
  <si>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</si>
  <si>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</si>
  <si>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</si>
  <si>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</si>
  <si>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</si>
  <si>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</si>
  <si>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</si>
  <si>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</si>
  <si>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</si>
  <si>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</si>
  <si>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</si>
  <si>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</si>
  <si>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</si>
  <si>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</si>
  <si>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</si>
  <si>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</si>
  <si>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</si>
  <si>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</si>
  <si>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</si>
  <si>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</si>
  <si>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</si>
  <si>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</si>
  <si>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</si>
  <si>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</si>
  <si>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</si>
  <si>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</si>
  <si>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</si>
  <si>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</si>
  <si>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</si>
  <si>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</si>
  <si>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</si>
  <si>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</si>
  <si>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</si>
  <si>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</si>
  <si>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</si>
  <si>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</si>
  <si>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</si>
  <si>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</si>
  <si>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</si>
  <si>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</si>
  <si>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</si>
  <si>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</si>
  <si>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</si>
  <si>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</si>
  <si>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</si>
  <si>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</si>
  <si>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</si>
  <si>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</si>
  <si>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</si>
  <si>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</si>
  <si>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</si>
  <si>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</si>
  <si>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</si>
  <si>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</si>
  <si>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</si>
  <si>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</si>
  <si>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</si>
  <si>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</si>
  <si>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</si>
  <si>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</si>
  <si>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</si>
  <si>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</si>
  <si>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</si>
  <si>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</si>
  <si>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</si>
  <si>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</si>
  <si>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</si>
  <si>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</si>
  <si>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</si>
  <si>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</si>
  <si>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</si>
  <si>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</si>
  <si>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</si>
  <si>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</si>
  <si>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</si>
  <si>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</si>
  <si>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</si>
  <si>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</si>
  <si>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</si>
  <si>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</si>
  <si>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</si>
  <si>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</si>
  <si>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</si>
  <si>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</si>
  <si>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</si>
  <si>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</si>
  <si>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</si>
  <si>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</si>
  <si>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</si>
  <si>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</si>
  <si>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</si>
  <si>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</si>
  <si>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</si>
  <si>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</si>
  <si>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</si>
  <si>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</si>
  <si>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</si>
  <si>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</si>
  <si>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</si>
  <si>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</si>
  <si>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</si>
  <si>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</si>
  <si>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</si>
  <si>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</si>
  <si>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</si>
  <si>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</si>
  <si>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</si>
  <si>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</si>
  <si>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</si>
  <si>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</si>
  <si>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</si>
  <si>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</si>
  <si>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</si>
  <si>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</si>
  <si>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</si>
  <si>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</si>
  <si>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</si>
  <si>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</si>
  <si>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</si>
  <si>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</si>
  <si>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</si>
  <si>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</si>
  <si>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</si>
  <si>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</si>
  <si>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</si>
  <si>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</si>
  <si>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</si>
  <si>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</si>
  <si>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</si>
  <si>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</si>
  <si>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</si>
  <si>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</si>
  <si>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</si>
  <si>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</si>
  <si>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</si>
  <si>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</si>
  <si>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</si>
  <si>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</si>
  <si>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</si>
  <si>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</si>
  <si>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</si>
  <si>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</si>
  <si>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</si>
  <si>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</si>
  <si>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</si>
  <si>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</si>
  <si>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</si>
  <si>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</si>
  <si>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</si>
  <si>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</si>
  <si>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</si>
  <si>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</si>
  <si>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</si>
  <si>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</si>
  <si>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</si>
  <si>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</si>
  <si>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</si>
  <si>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</si>
  <si>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</si>
  <si>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</si>
  <si>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</si>
  <si>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</si>
  <si>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</si>
  <si>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</si>
  <si>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</si>
  <si>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</si>
  <si>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</si>
  <si>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</si>
  <si>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</si>
  <si>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</si>
  <si>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</si>
  <si>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</si>
  <si>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</si>
  <si>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</si>
  <si>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</si>
  <si>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</si>
  <si>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</si>
  <si>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</si>
  <si>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</si>
  <si>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</si>
  <si>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</si>
  <si>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</si>
  <si>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</si>
  <si>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</si>
  <si>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</si>
  <si>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</si>
  <si>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</si>
  <si>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</si>
  <si>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</si>
  <si>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</si>
  <si>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</si>
  <si>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</si>
  <si>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</si>
  <si>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</si>
  <si>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</si>
  <si>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</si>
  <si>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</si>
  <si>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</si>
  <si>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</si>
  <si>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</si>
  <si>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</si>
  <si>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</si>
  <si>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</si>
  <si>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</si>
  <si>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</si>
  <si>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</si>
  <si>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</si>
  <si>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</si>
  <si>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</si>
  <si>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</si>
  <si>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</si>
  <si>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</si>
  <si>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</si>
  <si>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</si>
  <si>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</si>
  <si>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</si>
  <si>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</si>
  <si>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</si>
  <si>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</si>
  <si>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</si>
  <si>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</si>
  <si>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</si>
  <si>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</si>
  <si>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</si>
  <si>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</si>
  <si>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</si>
  <si>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</si>
  <si>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</si>
  <si>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</si>
  <si>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</si>
  <si>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</si>
  <si>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</si>
  <si>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</si>
  <si>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</si>
  <si>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</si>
  <si>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</si>
  <si>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</si>
  <si>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</si>
  <si>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</si>
  <si>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</si>
  <si>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</si>
  <si>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</si>
  <si>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</si>
  <si>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</si>
  <si>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</si>
  <si>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</si>
  <si>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</si>
  <si>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</si>
  <si>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</si>
  <si>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</si>
  <si>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</si>
  <si>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</si>
  <si>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</si>
  <si>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</si>
  <si>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</si>
  <si>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</si>
  <si>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</si>
  <si>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</si>
  <si>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</si>
  <si>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</si>
  <si>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</si>
  <si>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</si>
  <si>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</si>
  <si>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</si>
  <si>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</si>
  <si>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</si>
  <si>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</si>
  <si>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</si>
  <si>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</si>
  <si>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</si>
  <si>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</si>
  <si>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</si>
  <si>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</si>
  <si>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</si>
  <si>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</si>
  <si>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</si>
  <si>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</si>
  <si>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</si>
  <si>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</si>
  <si>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</si>
  <si>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</si>
  <si>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</si>
  <si>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</si>
  <si>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</si>
  <si>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</si>
  <si>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</si>
  <si>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</si>
  <si>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</si>
  <si>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</si>
  <si>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</si>
  <si>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</si>
  <si>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</si>
  <si>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</si>
  <si>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</si>
  <si>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</si>
  <si>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</si>
  <si>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</si>
  <si>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</si>
  <si>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</si>
  <si>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</si>
  <si>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</si>
  <si>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</si>
  <si>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</si>
  <si>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</si>
  <si>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</si>
  <si>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</si>
  <si>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</si>
  <si>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</si>
  <si>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</si>
  <si>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</si>
  <si>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</si>
  <si>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</si>
  <si>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</si>
  <si>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</si>
  <si>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</si>
  <si>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</si>
  <si>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</si>
  <si>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</si>
  <si>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</si>
  <si>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</si>
  <si>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</si>
  <si>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</si>
  <si>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</si>
  <si>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</si>
  <si>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</si>
  <si>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</si>
  <si>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</si>
  <si>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</si>
  <si>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</si>
  <si>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</si>
  <si>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</si>
  <si>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</si>
  <si>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</si>
  <si>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</si>
  <si>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</si>
  <si>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</si>
  <si>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</si>
  <si>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</si>
  <si>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</si>
  <si>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</si>
  <si>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</si>
  <si>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</si>
  <si>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</si>
  <si>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</si>
  <si>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</si>
  <si>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</si>
  <si>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</si>
  <si>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</si>
  <si>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</si>
  <si>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</si>
  <si>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</si>
  <si>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</si>
  <si>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</si>
  <si>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</si>
  <si>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</si>
  <si>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</si>
  <si>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</si>
  <si>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</si>
  <si>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</si>
  <si>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</si>
  <si>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</si>
  <si>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</si>
  <si>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</si>
  <si>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</si>
  <si>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</si>
  <si>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</si>
  <si>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</si>
  <si>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</si>
  <si>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</si>
  <si>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</si>
  <si>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</si>
  <si>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</si>
  <si>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</si>
  <si>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</si>
  <si>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</si>
  <si>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</si>
  <si>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</si>
  <si>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</si>
  <si>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</si>
  <si>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</si>
  <si>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</si>
  <si>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</si>
  <si>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</si>
  <si>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</si>
  <si>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</si>
  <si>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</si>
  <si>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</si>
  <si>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</si>
  <si>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</si>
  <si>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</si>
  <si>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</si>
  <si>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</si>
  <si>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</si>
  <si>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</si>
  <si>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</si>
  <si>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</si>
  <si>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</si>
  <si>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</si>
  <si>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</si>
  <si>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</si>
  <si>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</si>
  <si>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</si>
  <si>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</si>
  <si>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</si>
  <si>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</si>
  <si>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</si>
  <si>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</si>
  <si>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</si>
  <si>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</si>
  <si>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</si>
  <si>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</si>
  <si>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</si>
  <si>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</si>
  <si>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</si>
  <si>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</si>
  <si>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</si>
  <si>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</si>
  <si>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</si>
  <si>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</si>
  <si>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</si>
  <si>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</si>
  <si>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</si>
  <si>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</si>
  <si>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</si>
  <si>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</si>
  <si>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</si>
  <si>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</si>
  <si>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</si>
  <si>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</si>
  <si>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</si>
  <si>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</si>
  <si>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</si>
  <si>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</si>
  <si>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</si>
  <si>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</si>
  <si>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</si>
  <si>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</si>
  <si>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</si>
  <si>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</si>
  <si>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</si>
  <si>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</si>
  <si>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</si>
  <si>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</si>
  <si>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</si>
  <si>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</si>
  <si>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</si>
  <si>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</si>
  <si>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</si>
  <si>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</si>
  <si>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</si>
  <si>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</si>
  <si>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</si>
  <si>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</si>
  <si>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</si>
  <si>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</si>
  <si>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</si>
  <si>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</si>
  <si>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</si>
  <si>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</si>
  <si>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</si>
  <si>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</si>
  <si>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</si>
  <si>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</si>
  <si>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</si>
  <si>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</si>
  <si>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</si>
  <si>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</si>
  <si>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</si>
  <si>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</si>
  <si>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</si>
  <si>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</si>
  <si>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</si>
  <si>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</si>
  <si>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</si>
  <si>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</si>
  <si>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</si>
  <si>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</si>
  <si>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</si>
  <si>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</si>
  <si>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</si>
  <si>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</si>
  <si>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</si>
  <si>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</si>
  <si>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</si>
  <si>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</si>
  <si>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</si>
  <si>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</si>
  <si>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</si>
  <si>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</si>
  <si>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</si>
  <si>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</si>
  <si>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</si>
  <si>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</si>
  <si>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</si>
  <si>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</si>
  <si>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</si>
  <si>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</si>
  <si>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</si>
  <si>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</si>
  <si>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</si>
  <si>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</si>
  <si>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</si>
  <si>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</si>
  <si>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</si>
  <si>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</si>
  <si>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</si>
  <si>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</si>
  <si>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</si>
  <si>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</si>
  <si>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</si>
  <si>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</si>
  <si>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</si>
  <si>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</si>
  <si>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</si>
  <si>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</si>
  <si>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</si>
  <si>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</si>
  <si>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</si>
  <si>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</si>
  <si>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</si>
  <si>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</si>
  <si>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</si>
  <si>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</si>
  <si>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</si>
  <si>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</si>
  <si>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</si>
  <si>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</si>
  <si>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</si>
  <si>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</si>
  <si>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</si>
  <si>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</si>
  <si>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</si>
  <si>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</si>
  <si>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</si>
  <si>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</si>
  <si>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</si>
  <si>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</si>
  <si>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</si>
  <si>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</si>
  <si>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</si>
  <si>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</si>
  <si>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</si>
  <si>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</si>
  <si>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</si>
  <si>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</si>
  <si>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</si>
  <si>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</si>
  <si>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</si>
  <si>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</si>
  <si>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</si>
  <si>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</si>
  <si>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</si>
  <si>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</si>
  <si>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</si>
  <si>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</si>
  <si>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</si>
  <si>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</si>
  <si>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</si>
  <si>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</si>
  <si>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</si>
  <si>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</si>
  <si>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</si>
  <si>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</si>
  <si>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</si>
  <si>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</si>
  <si>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</si>
  <si>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</si>
  <si>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</si>
  <si>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</si>
  <si>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</si>
  <si>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</si>
  <si>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</si>
  <si>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</si>
  <si>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</si>
  <si>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</si>
  <si>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</si>
  <si>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</si>
  <si>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</si>
  <si>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</si>
  <si>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</si>
  <si>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</si>
  <si>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</si>
  <si>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</si>
  <si>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</si>
  <si>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</si>
  <si>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</si>
  <si>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</si>
  <si>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</si>
  <si>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</si>
  <si>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</si>
  <si>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</si>
  <si>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</si>
  <si>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</si>
  <si>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</si>
  <si>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</si>
  <si>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</si>
  <si>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</si>
  <si>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</si>
  <si>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</si>
  <si>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</si>
  <si>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</si>
  <si>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</si>
  <si>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</si>
  <si>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</si>
  <si>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</si>
  <si>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</si>
  <si>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</si>
  <si>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</si>
  <si>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</si>
  <si>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</si>
  <si>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</si>
  <si>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</si>
  <si>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</si>
  <si>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</si>
  <si>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</si>
  <si>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</si>
  <si>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</si>
  <si>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</si>
  <si>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</si>
  <si>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</si>
  <si>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</si>
  <si>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</si>
  <si>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</si>
  <si>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</si>
  <si>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</si>
  <si>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</si>
  <si>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</si>
  <si>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</si>
  <si>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</si>
  <si>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</si>
  <si>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</si>
  <si>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</si>
  <si>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</si>
  <si>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</si>
  <si>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</si>
  <si>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</si>
  <si>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</si>
  <si>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</si>
  <si>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</si>
  <si>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</si>
  <si>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</si>
  <si>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</si>
  <si>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</si>
  <si>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</si>
  <si>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</si>
  <si>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</si>
  <si>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</si>
  <si>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</si>
  <si>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</si>
  <si>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</si>
  <si>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</si>
  <si>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</si>
  <si>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</si>
  <si>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</si>
  <si>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</si>
  <si>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</si>
  <si>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</si>
  <si>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</si>
  <si>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</si>
  <si>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</si>
  <si>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</si>
  <si>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</si>
  <si>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</si>
  <si>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</si>
  <si>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</si>
  <si>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</si>
  <si>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</si>
  <si>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</si>
  <si>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</si>
  <si>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</si>
  <si>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</si>
  <si>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</si>
  <si>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</si>
  <si>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</si>
  <si>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</si>
  <si>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</si>
  <si>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</si>
  <si>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</si>
  <si>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</si>
  <si>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</si>
  <si>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</si>
  <si>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</si>
  <si>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</si>
  <si>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</si>
  <si>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</si>
  <si>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</si>
  <si>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</si>
  <si>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</si>
  <si>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</si>
  <si>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</si>
  <si>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</si>
  <si>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</si>
  <si>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</si>
  <si>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</si>
  <si>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</si>
  <si>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</si>
  <si>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</si>
  <si>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</si>
  <si>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</si>
  <si>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</si>
  <si>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</si>
  <si>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</si>
  <si>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</si>
  <si>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</si>
  <si>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</si>
  <si>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</si>
  <si>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</si>
  <si>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</si>
  <si>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</si>
  <si>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</si>
  <si>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</si>
  <si>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</si>
  <si>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</si>
  <si>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</si>
  <si>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</si>
  <si>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</si>
  <si>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</si>
  <si>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</si>
  <si>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</si>
  <si>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</si>
  <si>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</si>
  <si>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</si>
  <si>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</si>
  <si>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</si>
  <si>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</si>
  <si>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</si>
  <si>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</si>
  <si>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</si>
  <si>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</si>
  <si>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</si>
  <si>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</si>
  <si>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</si>
  <si>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</si>
  <si>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</si>
  <si>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</si>
  <si>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</si>
  <si>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</si>
  <si>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</si>
  <si>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</si>
  <si>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</si>
  <si>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</si>
  <si>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</si>
  <si>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</si>
  <si>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</si>
  <si>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</si>
  <si>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</si>
  <si>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</si>
  <si>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</si>
  <si>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</si>
  <si>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</si>
  <si>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</si>
  <si>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</si>
  <si>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</si>
  <si>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</si>
  <si>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</si>
  <si>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</si>
  <si>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</si>
  <si>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</si>
  <si>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</si>
  <si>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</si>
  <si>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</si>
  <si>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</si>
  <si>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</si>
  <si>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</si>
  <si>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</si>
  <si>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</si>
  <si>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</si>
  <si>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</si>
  <si>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</si>
  <si>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</si>
  <si>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</si>
  <si>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</si>
  <si>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</si>
  <si>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</si>
  <si>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</si>
  <si>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</si>
  <si>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</si>
  <si>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</si>
  <si>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</si>
  <si>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</si>
  <si>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</si>
  <si>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</si>
  <si>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</si>
  <si>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</si>
  <si>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</si>
  <si>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</si>
  <si>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</si>
  <si>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</si>
  <si>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</si>
  <si>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</si>
  <si>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</si>
  <si>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</si>
  <si>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</si>
  <si>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</si>
  <si>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</si>
  <si>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</si>
  <si>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</si>
  <si>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</si>
  <si>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</si>
  <si>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</si>
  <si>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</si>
  <si>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</si>
  <si>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</si>
  <si>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</si>
  <si>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</si>
  <si>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</si>
  <si>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</si>
  <si>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</si>
  <si>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</si>
  <si>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</si>
  <si>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</si>
  <si>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</si>
  <si>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</si>
  <si>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</si>
  <si>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</si>
  <si>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</si>
  <si>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</si>
  <si>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</si>
  <si>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</si>
  <si>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</si>
  <si>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</si>
  <si>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</si>
  <si>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</si>
  <si>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</si>
  <si>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</si>
  <si>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</si>
  <si>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</si>
  <si>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</si>
  <si>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</si>
  <si>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</si>
  <si>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</si>
  <si>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</si>
  <si>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</si>
  <si>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</si>
  <si>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</si>
  <si>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</si>
  <si>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</si>
  <si>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</si>
  <si>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</si>
  <si>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</si>
  <si>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</si>
  <si>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</si>
  <si>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</si>
  <si>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</si>
  <si>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</si>
  <si>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</si>
  <si>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</si>
  <si>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</si>
  <si>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</si>
  <si>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</si>
  <si>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</si>
  <si>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</si>
  <si>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</si>
  <si>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</si>
  <si>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</si>
  <si>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</si>
  <si>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</si>
  <si>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</si>
  <si>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</si>
  <si>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</si>
  <si>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</si>
  <si>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</si>
  <si>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</si>
  <si>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</si>
  <si>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</si>
  <si>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</si>
  <si>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</si>
  <si>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</si>
  <si>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</si>
  <si>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</si>
  <si>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</si>
  <si>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</si>
  <si>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</si>
  <si>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</si>
  <si>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</si>
  <si>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</si>
  <si>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</si>
  <si>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</si>
  <si>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</si>
  <si>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</si>
  <si>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</si>
  <si>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</si>
  <si>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</si>
  <si>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</si>
  <si>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</si>
  <si>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</si>
  <si>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</si>
  <si>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</si>
  <si>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</si>
  <si>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</si>
  <si>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</si>
  <si>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</si>
  <si>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</si>
  <si>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</si>
  <si>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</si>
  <si>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</si>
  <si>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</si>
  <si>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</si>
  <si>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</si>
  <si>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</si>
  <si>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</si>
  <si>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</si>
  <si>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</si>
  <si>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</si>
  <si>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</si>
  <si>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</si>
  <si>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</si>
  <si>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</si>
  <si>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</si>
  <si>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</si>
  <si>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</si>
  <si>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</si>
  <si>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</si>
  <si>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</si>
  <si>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</si>
  <si>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</si>
  <si>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</si>
  <si>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</si>
  <si>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</si>
  <si>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</si>
  <si>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</si>
  <si>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</si>
  <si>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</si>
  <si>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</si>
  <si>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</si>
  <si>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</si>
  <si>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</si>
  <si>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</si>
  <si>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</si>
  <si>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</si>
  <si>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</si>
  <si>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</si>
  <si>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</si>
  <si>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</si>
  <si>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</si>
  <si>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</si>
  <si>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</si>
  <si>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</si>
  <si>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</si>
  <si>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</si>
  <si>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</si>
  <si>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</si>
  <si>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</si>
  <si>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</si>
  <si>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</si>
  <si>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</si>
  <si>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</si>
  <si>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</si>
  <si>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</si>
  <si>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</si>
  <si>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</si>
  <si>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</si>
  <si>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</si>
  <si>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</si>
  <si>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</si>
  <si>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</si>
  <si>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</si>
  <si>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</si>
  <si>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</si>
  <si>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</si>
  <si>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</si>
  <si>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</si>
  <si>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</si>
  <si>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</si>
  <si>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</si>
  <si>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</si>
  <si>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</si>
  <si>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</si>
  <si>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</si>
  <si>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</si>
  <si>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</si>
  <si>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</si>
  <si>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</si>
  <si>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</si>
  <si>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</si>
  <si>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</si>
  <si>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</si>
  <si>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</si>
  <si>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</si>
  <si>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</si>
  <si>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</si>
  <si>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</si>
  <si>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</si>
  <si>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</si>
  <si>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</si>
  <si>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</si>
  <si>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</si>
  <si>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</si>
  <si>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</si>
  <si>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</si>
  <si>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</si>
  <si>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</si>
  <si>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</si>
  <si>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</si>
  <si>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</si>
  <si>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</si>
  <si>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</si>
  <si>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</si>
  <si>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</si>
  <si>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</si>
  <si>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</si>
  <si>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</si>
  <si>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</si>
  <si>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</si>
  <si>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</si>
  <si>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</si>
  <si>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</si>
  <si>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</si>
  <si>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</si>
  <si>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</si>
  <si>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</si>
  <si>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</si>
  <si>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</si>
  <si>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</si>
  <si>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</si>
  <si>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</si>
  <si>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</si>
  <si>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</si>
  <si>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</si>
  <si>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</si>
  <si>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</si>
  <si>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</si>
  <si>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</si>
  <si>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</si>
  <si>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</si>
  <si>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</si>
  <si>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</si>
  <si>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</si>
  <si>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</si>
  <si>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</si>
  <si>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</si>
  <si>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</si>
  <si>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</si>
  <si>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</si>
  <si>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</si>
  <si>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</si>
  <si>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</si>
  <si>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</si>
  <si>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</si>
  <si>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</si>
  <si>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</si>
  <si>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</si>
  <si>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</si>
  <si>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</si>
  <si>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</si>
  <si>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</si>
  <si>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</si>
  <si>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</si>
  <si>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</si>
  <si>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</si>
  <si>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</si>
  <si>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</si>
  <si>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</si>
  <si>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</si>
  <si>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</si>
  <si>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</si>
  <si>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</si>
  <si>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</si>
  <si>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</si>
  <si>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</si>
  <si>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</si>
  <si>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</si>
  <si>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</si>
  <si>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</si>
  <si>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</si>
  <si>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</si>
  <si>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</si>
  <si>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</si>
  <si>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</si>
  <si>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</si>
  <si>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</si>
  <si>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</si>
  <si>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</si>
  <si>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</si>
  <si>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</si>
  <si>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</si>
  <si>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</si>
  <si>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</si>
  <si>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</si>
  <si>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</si>
  <si>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</si>
  <si>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</si>
  <si>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</si>
  <si>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</si>
  <si>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</si>
  <si>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</si>
  <si>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</si>
  <si>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</si>
  <si>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</si>
  <si>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</si>
  <si>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</si>
  <si>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</si>
  <si>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</si>
  <si>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</si>
  <si>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</si>
  <si>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</si>
  <si>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</si>
  <si>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</si>
  <si>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</si>
  <si>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</si>
  <si>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</si>
  <si>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</si>
  <si>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</si>
  <si>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</si>
  <si>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</si>
  <si>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</si>
  <si>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</si>
  <si>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</si>
  <si>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</si>
  <si>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</si>
  <si>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</si>
  <si>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</si>
  <si>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</si>
  <si>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</si>
  <si>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</si>
  <si>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</si>
  <si>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</si>
  <si>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</si>
  <si>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</si>
  <si>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</si>
  <si>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</si>
  <si>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</si>
  <si>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</si>
  <si>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</si>
  <si>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</si>
  <si>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</si>
  <si>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</si>
  <si>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</si>
  <si>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</si>
  <si>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</si>
  <si>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</si>
  <si>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</si>
  <si>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</si>
  <si>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</si>
  <si>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</si>
  <si>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</si>
  <si>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</si>
  <si>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</si>
  <si>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</si>
  <si>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</si>
  <si>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</si>
  <si>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</si>
  <si>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</si>
  <si>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</si>
  <si>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</si>
  <si>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</si>
  <si>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</si>
  <si>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</si>
  <si>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</si>
  <si>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</si>
  <si>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</si>
  <si>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</si>
  <si>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</si>
  <si>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</si>
  <si>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</si>
  <si>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</si>
  <si>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</si>
  <si>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</si>
  <si>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</si>
  <si>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</si>
  <si>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</si>
  <si>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</si>
  <si>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</si>
  <si>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</si>
  <si>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</si>
  <si>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</si>
  <si>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</si>
  <si>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</si>
  <si>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</si>
  <si>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</si>
  <si>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</si>
  <si>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</si>
  <si>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</si>
  <si>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</si>
  <si>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</si>
  <si>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</si>
  <si>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</si>
  <si>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</si>
  <si>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</si>
  <si>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</si>
  <si>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</si>
  <si>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</si>
  <si>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</si>
  <si>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</si>
  <si>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</si>
  <si>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</si>
  <si>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</si>
  <si>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</si>
  <si>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</si>
  <si>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</si>
  <si>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</si>
  <si>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</si>
  <si>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</si>
  <si>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</si>
  <si>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</si>
  <si>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</si>
  <si>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</si>
  <si>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</si>
  <si>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</si>
  <si>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</si>
  <si>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</si>
  <si>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</si>
  <si>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</si>
  <si>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</si>
  <si>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</si>
  <si>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</si>
  <si>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</si>
  <si>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</si>
  <si>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</si>
  <si>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</si>
  <si>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</si>
  <si>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</si>
  <si>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</si>
  <si>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</si>
  <si>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</si>
  <si>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</si>
  <si>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</si>
  <si>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</si>
  <si>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</si>
  <si>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</si>
  <si>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</si>
  <si>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</si>
  <si>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</si>
  <si>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</si>
  <si>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</si>
  <si>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</si>
  <si>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</si>
  <si>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</si>
  <si>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</si>
  <si>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</si>
  <si>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</si>
  <si>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</si>
  <si>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</si>
  <si>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</si>
  <si>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</si>
  <si>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</si>
  <si>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</si>
  <si>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</si>
  <si>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</si>
  <si>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</si>
  <si>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</si>
  <si>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</si>
  <si>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</si>
  <si>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</si>
  <si>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</si>
  <si>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</si>
  <si>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</si>
  <si>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</si>
  <si>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</si>
  <si>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</si>
  <si>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</si>
  <si>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</si>
  <si>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</si>
  <si>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</si>
  <si>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</si>
  <si>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</si>
  <si>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</si>
  <si>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</si>
  <si>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</si>
  <si>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</si>
  <si>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</si>
  <si>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</si>
  <si>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</si>
  <si>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</si>
  <si>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</si>
  <si>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</si>
  <si>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</si>
  <si>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</si>
  <si>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</si>
  <si>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</si>
  <si>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</si>
  <si>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</si>
  <si>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</si>
  <si>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</si>
  <si>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</si>
  <si>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</si>
  <si>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</si>
  <si>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</si>
  <si>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</si>
  <si>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</si>
  <si>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</si>
  <si>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</si>
  <si>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</si>
  <si>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</si>
  <si>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</si>
  <si>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</si>
  <si>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</si>
  <si>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</si>
  <si>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</si>
  <si>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</si>
  <si>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</si>
  <si>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</si>
  <si>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</si>
  <si>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</si>
  <si>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</si>
  <si>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</si>
  <si>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</si>
  <si>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</si>
  <si>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</si>
  <si>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</si>
  <si>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</si>
  <si>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</si>
  <si>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</si>
  <si>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</si>
  <si>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</si>
  <si>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</si>
  <si>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</si>
  <si>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</si>
  <si>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</si>
  <si>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</si>
  <si>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</si>
  <si>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</si>
  <si>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</si>
  <si>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</si>
  <si>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</si>
  <si>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</si>
  <si>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</si>
  <si>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</si>
  <si>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</si>
  <si>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</si>
  <si>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</si>
  <si>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</si>
  <si>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</si>
  <si>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</si>
  <si>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</si>
  <si>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</si>
  <si>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</si>
  <si>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</si>
  <si>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</si>
  <si>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</si>
  <si>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</si>
  <si>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</si>
  <si>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</si>
  <si>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</si>
  <si>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</si>
  <si>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</si>
  <si>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</si>
  <si>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</si>
  <si>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</si>
  <si>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</si>
  <si>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</si>
  <si>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</si>
  <si>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</si>
  <si>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</si>
  <si>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</si>
  <si>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</si>
  <si>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</si>
  <si>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</si>
  <si>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</si>
  <si>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</si>
  <si>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</si>
  <si>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</si>
  <si>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</si>
  <si>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</si>
  <si>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</si>
  <si>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</si>
  <si>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</si>
  <si>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</si>
  <si>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</si>
  <si>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</si>
  <si>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</si>
  <si>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</si>
  <si>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</si>
  <si>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</si>
  <si>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</si>
  <si>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</si>
  <si>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</si>
  <si>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</si>
  <si>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</si>
  <si>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</si>
  <si>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</si>
  <si>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</si>
  <si>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</si>
  <si>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</si>
  <si>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</si>
  <si>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</si>
  <si>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</si>
  <si>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</si>
  <si>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</si>
  <si>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</si>
  <si>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</si>
  <si>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</si>
  <si>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</si>
  <si>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</si>
  <si>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</si>
  <si>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</si>
  <si>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</si>
  <si>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</si>
  <si>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</si>
  <si>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</si>
  <si>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</si>
  <si>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</si>
  <si>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</si>
  <si>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</si>
  <si>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</si>
  <si>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</si>
  <si>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</si>
  <si>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</si>
  <si>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</si>
  <si>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</si>
  <si>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</si>
  <si>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</si>
  <si>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</si>
  <si>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</si>
  <si>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</si>
  <si>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</si>
  <si>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</si>
  <si>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</si>
  <si>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</si>
  <si>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</si>
  <si>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</si>
  <si>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</si>
  <si>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</si>
  <si>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</si>
  <si>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</si>
  <si>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</si>
  <si>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</si>
  <si>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</si>
  <si>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</si>
  <si>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</si>
  <si>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</si>
  <si>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</si>
  <si>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</si>
  <si>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</si>
  <si>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</si>
  <si>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</si>
  <si>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</si>
  <si>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</si>
  <si>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</si>
  <si>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</si>
  <si>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</si>
  <si>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</si>
  <si>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</si>
  <si>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</si>
  <si>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</si>
  <si>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</si>
  <si>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</si>
  <si>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</si>
  <si>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</si>
  <si>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</si>
  <si>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</si>
  <si>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</si>
  <si>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</si>
  <si>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</si>
  <si>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</si>
  <si>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</si>
  <si>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</si>
  <si>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</si>
  <si>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</si>
  <si>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</si>
  <si>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</si>
  <si>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</si>
  <si>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</si>
  <si>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</si>
  <si>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</si>
  <si>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</si>
  <si>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</si>
  <si>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</si>
  <si>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</si>
  <si>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</si>
  <si>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</si>
  <si>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</si>
  <si>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</si>
  <si>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</si>
  <si>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</si>
  <si>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</si>
  <si>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</si>
  <si>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</si>
  <si>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</si>
  <si>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</si>
  <si>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</si>
  <si>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</si>
  <si>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</si>
  <si>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</si>
  <si>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</si>
  <si>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</si>
  <si>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</si>
  <si>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</si>
  <si>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</si>
  <si>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</si>
  <si>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</si>
  <si>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</si>
  <si>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</si>
  <si>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</si>
  <si>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</si>
  <si>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</si>
  <si>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</si>
  <si>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</si>
  <si>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</si>
  <si>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</si>
  <si>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</si>
  <si>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</si>
  <si>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</si>
  <si>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</si>
  <si>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</si>
  <si>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</si>
  <si>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</si>
  <si>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</si>
  <si>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</si>
  <si>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</si>
  <si>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</si>
  <si>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</si>
  <si>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</si>
  <si>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</si>
  <si>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</si>
  <si>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</si>
  <si>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</si>
  <si>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</si>
  <si>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</si>
  <si>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</si>
  <si>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</si>
  <si>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</si>
  <si>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</si>
  <si>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</si>
  <si>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</si>
  <si>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</si>
  <si>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</si>
  <si>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</si>
  <si>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</si>
  <si>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</si>
  <si>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</si>
  <si>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</si>
  <si>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</si>
  <si>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</si>
  <si>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</si>
  <si>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</si>
  <si>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</si>
  <si>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</si>
  <si>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</si>
  <si>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</si>
  <si>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</si>
  <si>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</si>
  <si>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</si>
  <si>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</si>
  <si>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</si>
  <si>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</si>
  <si>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</si>
  <si>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</si>
  <si>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</si>
  <si>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</si>
  <si>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</si>
  <si>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</si>
  <si>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</si>
  <si>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</si>
  <si>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</si>
  <si>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</si>
  <si>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</si>
  <si>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</si>
  <si>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</si>
  <si>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</si>
  <si>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</si>
  <si>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</si>
  <si>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</si>
  <si>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</si>
  <si>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</si>
  <si>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</si>
  <si>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</si>
  <si>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</si>
  <si>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</si>
  <si>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</si>
  <si>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</si>
  <si>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</si>
  <si>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</si>
  <si>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</si>
  <si>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</si>
  <si>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</si>
  <si>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</si>
  <si>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</si>
  <si>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</si>
  <si>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</si>
  <si>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</si>
  <si>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</si>
  <si>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</si>
  <si>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</si>
  <si>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</si>
  <si>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</si>
  <si>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</si>
  <si>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</si>
  <si>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</si>
  <si>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</si>
  <si>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</si>
  <si>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</si>
  <si>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</si>
  <si>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</si>
  <si>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</si>
  <si>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</si>
  <si>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</si>
  <si>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</si>
  <si>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</si>
  <si>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</si>
  <si>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</si>
  <si>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</si>
  <si>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</si>
  <si>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</si>
  <si>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</si>
  <si>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</si>
  <si>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</si>
  <si>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</si>
  <si>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</si>
  <si>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</si>
  <si>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</si>
  <si>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</si>
  <si>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</si>
  <si>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</si>
  <si>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</si>
  <si>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</si>
  <si>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</si>
  <si>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</si>
  <si>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</si>
  <si>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</si>
  <si>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</si>
  <si>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</si>
  <si>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</si>
  <si>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</si>
  <si>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</si>
  <si>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</si>
  <si>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</si>
  <si>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</si>
  <si>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</si>
  <si>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</si>
  <si>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</si>
  <si>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</si>
  <si>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</si>
  <si>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</si>
  <si>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</si>
  <si>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</si>
  <si>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</si>
  <si>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</si>
  <si>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</si>
  <si>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</si>
  <si>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</si>
  <si>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</si>
  <si>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</si>
  <si>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</si>
  <si>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</si>
  <si>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</si>
  <si>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</si>
  <si>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</si>
  <si>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</si>
  <si>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</si>
  <si>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</si>
  <si>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</si>
  <si>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</si>
  <si>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</si>
  <si>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</si>
  <si>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</si>
  <si>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</si>
  <si>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</si>
  <si>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</si>
  <si>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</si>
  <si>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</si>
  <si>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</si>
  <si>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</si>
  <si>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</si>
  <si>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</si>
  <si>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</si>
  <si>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</si>
  <si>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</si>
  <si>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</si>
  <si>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</si>
  <si>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</si>
  <si>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</si>
  <si>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</si>
  <si>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</si>
  <si>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</si>
  <si>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</si>
  <si>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</si>
  <si>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</si>
  <si>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</si>
  <si>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</si>
  <si>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</si>
  <si>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</si>
  <si>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</si>
  <si>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</si>
  <si>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</si>
  <si>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</si>
  <si>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</si>
  <si>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</si>
  <si>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</si>
  <si>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</si>
  <si>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</si>
  <si>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</si>
  <si>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</si>
  <si>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</si>
  <si>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</si>
  <si>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</si>
  <si>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</si>
  <si>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</si>
  <si>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</si>
  <si>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</si>
  <si>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</si>
  <si>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</si>
  <si>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</si>
  <si>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</si>
  <si>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</si>
  <si>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</si>
  <si>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</si>
  <si>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</si>
  <si>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</si>
  <si>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</si>
  <si>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</si>
  <si>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</si>
  <si>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</si>
  <si>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</si>
  <si>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</si>
  <si>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</si>
  <si>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</si>
  <si>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</si>
  <si>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</si>
  <si>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</si>
  <si>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</si>
  <si>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</si>
  <si>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</si>
  <si>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</si>
  <si>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</si>
  <si>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</si>
  <si>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</si>
  <si>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</si>
  <si>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</si>
  <si>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</si>
  <si>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</si>
  <si>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</si>
  <si>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</si>
  <si>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</si>
  <si>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</si>
  <si>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</si>
  <si>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</si>
  <si>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</si>
  <si>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</si>
  <si>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</si>
  <si>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</si>
  <si>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</si>
  <si>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</si>
  <si>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</si>
  <si>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</si>
  <si>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</si>
  <si>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</si>
  <si>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</si>
  <si>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</si>
  <si>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</si>
  <si>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</si>
  <si>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</si>
  <si>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</si>
  <si>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</si>
  <si>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</si>
  <si>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</si>
  <si>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</si>
  <si>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</si>
  <si>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</si>
  <si>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</si>
  <si>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</si>
  <si>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</si>
  <si>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</si>
  <si>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</si>
  <si>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</si>
  <si>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</si>
  <si>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</si>
  <si>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</si>
  <si>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</si>
  <si>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</si>
  <si>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</si>
  <si>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</si>
  <si>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</si>
  <si>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</si>
  <si>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</si>
  <si>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</si>
  <si>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</si>
  <si>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</si>
  <si>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</si>
  <si>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</si>
  <si>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</si>
  <si>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</si>
  <si>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</si>
  <si>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</si>
  <si>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</si>
  <si>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</si>
  <si>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</si>
  <si>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</si>
  <si>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</si>
  <si>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</si>
  <si>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</si>
  <si>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</si>
  <si>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</si>
  <si>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</si>
  <si>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</si>
  <si>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</si>
  <si>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</si>
  <si>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</si>
  <si>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</si>
  <si>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</si>
  <si>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</si>
  <si>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</si>
  <si>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</si>
  <si>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</si>
  <si>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</si>
  <si>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</si>
  <si>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</si>
  <si>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</si>
  <si>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</si>
  <si>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</si>
  <si>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</si>
  <si>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</si>
  <si>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</si>
  <si>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</si>
  <si>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</si>
  <si>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</si>
  <si>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</si>
  <si>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</si>
  <si>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</si>
  <si>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</si>
  <si>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</si>
  <si>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</si>
  <si>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</si>
  <si>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</si>
  <si>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</si>
  <si>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</si>
  <si>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</si>
  <si>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</si>
  <si>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</si>
  <si>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</si>
  <si>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</si>
  <si>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</si>
  <si>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</si>
  <si>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</si>
  <si>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</si>
  <si>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</si>
  <si>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</si>
  <si>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</si>
  <si>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</si>
  <si>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</si>
  <si>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</si>
  <si>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</si>
  <si>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</si>
  <si>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</si>
  <si>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</si>
  <si>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</si>
  <si>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</si>
  <si>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</si>
  <si>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</si>
  <si>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</si>
  <si>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</si>
  <si>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</si>
  <si>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</si>
  <si>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</si>
  <si>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</si>
  <si>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</si>
  <si>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</si>
  <si>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</si>
  <si>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</si>
  <si>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</si>
  <si>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</si>
  <si>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</si>
  <si>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</si>
  <si>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</si>
  <si>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</si>
  <si>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</si>
  <si>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</si>
  <si>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</si>
  <si>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</si>
  <si>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</si>
  <si>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</si>
  <si>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</si>
  <si>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</si>
  <si>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</si>
  <si>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</si>
  <si>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</si>
  <si>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</si>
  <si>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</si>
  <si>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</si>
  <si>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</si>
  <si>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</si>
  <si>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</si>
  <si>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</si>
  <si>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</si>
  <si>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</si>
  <si>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</si>
  <si>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</si>
  <si>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</si>
  <si>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</si>
  <si>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</si>
  <si>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</si>
  <si>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</si>
  <si>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</si>
  <si>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</si>
  <si>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</si>
  <si>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</si>
  <si>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</si>
  <si>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</si>
  <si>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</si>
  <si>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</si>
  <si>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</si>
  <si>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</si>
  <si>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</si>
  <si>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</si>
  <si>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</si>
  <si>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</si>
  <si>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</si>
  <si>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</si>
  <si>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</si>
  <si>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</si>
  <si>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</si>
  <si>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</si>
  <si>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</si>
  <si>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</si>
  <si>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</si>
  <si>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</si>
  <si>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</si>
  <si>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</si>
  <si>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</si>
  <si>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</si>
  <si>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</si>
  <si>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</si>
  <si>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</si>
  <si>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</si>
  <si>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</si>
  <si>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</si>
  <si>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</si>
  <si>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</si>
  <si>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</si>
  <si>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</si>
  <si>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</si>
  <si>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</si>
  <si>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</si>
  <si>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</si>
  <si>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</si>
  <si>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</si>
  <si>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</si>
  <si>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</si>
  <si>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</si>
  <si>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</si>
  <si>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</si>
  <si>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</si>
  <si>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</si>
  <si>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</si>
  <si>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</si>
  <si>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</si>
  <si>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</si>
  <si>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</si>
  <si>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</si>
  <si>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</si>
  <si>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</si>
  <si>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</si>
  <si>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</si>
  <si>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</si>
  <si>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</si>
  <si>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</si>
  <si>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</si>
  <si>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</si>
  <si>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</si>
  <si>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</si>
  <si>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</si>
  <si>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</si>
  <si>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</si>
  <si>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</si>
  <si>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</si>
  <si>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</si>
  <si>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</si>
  <si>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</si>
  <si>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</si>
  <si>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</si>
  <si>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</si>
  <si>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</si>
  <si>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</si>
  <si>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</si>
  <si>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</si>
  <si>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</si>
  <si>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</si>
  <si>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</si>
  <si>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</si>
  <si>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</si>
  <si>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</si>
  <si>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</si>
  <si>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</si>
  <si>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</si>
  <si>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</si>
  <si>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</si>
  <si>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</si>
  <si>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</si>
  <si>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</si>
  <si>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</si>
  <si>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</si>
  <si>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</si>
  <si>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</si>
  <si>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</si>
  <si>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</si>
  <si>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</si>
  <si>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</si>
  <si>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</si>
  <si>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</si>
  <si>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</si>
  <si>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</si>
  <si>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</si>
  <si>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</si>
  <si>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</si>
  <si>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</si>
  <si>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</si>
  <si>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</si>
  <si>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</si>
  <si>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</si>
  <si>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</si>
  <si>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</si>
  <si>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</si>
  <si>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</si>
  <si>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</si>
  <si>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</si>
  <si>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</si>
  <si>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</si>
  <si>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</si>
  <si>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</si>
  <si>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</si>
  <si>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</si>
  <si>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</si>
  <si>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</si>
  <si>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</si>
  <si>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</si>
  <si>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</si>
  <si>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</si>
  <si>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</si>
  <si>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</si>
  <si>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</si>
  <si>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</si>
  <si>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</si>
  <si>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</si>
  <si>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</si>
  <si>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</si>
  <si>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</si>
  <si>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</si>
  <si>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</si>
  <si>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</si>
  <si>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</si>
  <si>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</si>
  <si>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</si>
  <si>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</si>
  <si>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</si>
  <si>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</si>
  <si>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</si>
  <si>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</si>
  <si>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</si>
  <si>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</si>
  <si>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</si>
  <si>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</si>
  <si>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</si>
  <si>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</si>
  <si>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</si>
  <si>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</si>
  <si>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</si>
  <si>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</si>
  <si>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</si>
  <si>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</si>
  <si>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</si>
  <si>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</si>
  <si>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</si>
  <si>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</si>
  <si>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</si>
  <si>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</si>
  <si>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</si>
  <si>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</si>
  <si>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</si>
  <si>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</si>
  <si>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</si>
  <si>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</si>
  <si>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</si>
  <si>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</si>
  <si>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</si>
  <si>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</si>
  <si>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</si>
  <si>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</si>
  <si>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</si>
  <si>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</si>
  <si>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</si>
  <si>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</si>
  <si>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</si>
  <si>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</si>
  <si>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</si>
  <si>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</si>
  <si>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</si>
  <si>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</si>
  <si>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</si>
  <si>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</si>
  <si>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</si>
  <si>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</si>
  <si>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</si>
  <si>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</si>
  <si>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</si>
  <si>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</si>
  <si>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</si>
  <si>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</si>
  <si>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</si>
  <si>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</si>
  <si>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</si>
  <si>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</si>
  <si>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</si>
  <si>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</si>
  <si>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</si>
  <si>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</si>
  <si>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</si>
  <si>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</si>
  <si>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</si>
  <si>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</si>
  <si>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</si>
  <si>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</si>
  <si>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</si>
  <si>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</si>
  <si>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</si>
  <si>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</si>
  <si>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</si>
  <si>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</si>
  <si>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</si>
  <si>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</si>
  <si>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</si>
  <si>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</si>
  <si>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</si>
  <si>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</si>
  <si>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</si>
  <si>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</si>
  <si>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</si>
  <si>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</si>
  <si>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</si>
  <si>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</si>
  <si>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</si>
  <si>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</si>
  <si>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</si>
  <si>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</si>
  <si>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</si>
  <si>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</si>
  <si>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</si>
  <si>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</si>
  <si>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</si>
  <si>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</si>
  <si>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</si>
  <si>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</si>
  <si>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</si>
  <si>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</si>
  <si>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</si>
  <si>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</si>
  <si>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</si>
  <si>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</si>
  <si>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</si>
  <si>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</si>
  <si>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</si>
  <si>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</si>
  <si>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</si>
  <si>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</si>
  <si>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</si>
  <si>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</si>
  <si>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</si>
  <si>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</si>
  <si>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</si>
  <si>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</si>
  <si>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</si>
  <si>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</si>
  <si>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</si>
  <si>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</si>
  <si>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</si>
  <si>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</si>
  <si>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</si>
  <si>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</si>
  <si>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</si>
  <si>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</si>
  <si>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</si>
  <si>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</si>
  <si>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</si>
  <si>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</si>
  <si>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</si>
  <si>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</si>
  <si>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</si>
  <si>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</si>
  <si>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</si>
  <si>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</si>
  <si>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</si>
  <si>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</si>
  <si>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</si>
  <si>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</si>
  <si>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</si>
  <si>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</si>
  <si>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</si>
  <si>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</si>
  <si>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</si>
  <si>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</si>
  <si>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</si>
  <si>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</si>
  <si>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</si>
  <si>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</si>
  <si>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</si>
  <si>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</si>
  <si>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</si>
  <si>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</si>
  <si>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</si>
  <si>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</si>
  <si>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</si>
  <si>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</si>
  <si>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</si>
  <si>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</si>
  <si>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</si>
  <si>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</si>
  <si>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</si>
  <si>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</si>
  <si>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</si>
  <si>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</si>
  <si>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</si>
  <si>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</si>
  <si>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</si>
  <si>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</si>
  <si>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</si>
  <si>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</si>
  <si>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</si>
  <si>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</si>
  <si>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</si>
  <si>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</si>
  <si>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</si>
  <si>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</si>
  <si>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</si>
  <si>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</si>
  <si>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</si>
  <si>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</si>
  <si>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</si>
  <si>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</si>
  <si>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</si>
  <si>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</si>
  <si>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</si>
  <si>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</si>
  <si>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</si>
  <si>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</si>
  <si>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</si>
  <si>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</si>
  <si>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</si>
  <si>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</si>
  <si>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</si>
  <si>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</si>
  <si>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</si>
  <si>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</si>
  <si>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</si>
  <si>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</si>
  <si>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</si>
  <si>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</si>
  <si>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</si>
  <si>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</si>
  <si>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</si>
  <si>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</si>
  <si>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</si>
  <si>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</si>
  <si>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</si>
  <si>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</si>
  <si>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</si>
  <si>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</si>
  <si>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</si>
  <si>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</si>
  <si>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</si>
  <si>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</si>
  <si>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</si>
  <si>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</si>
  <si>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</si>
  <si>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</si>
  <si>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</si>
  <si>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</si>
  <si>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</si>
  <si>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</si>
  <si>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</si>
  <si>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</si>
  <si>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</si>
  <si>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</si>
  <si>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</si>
  <si>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</si>
  <si>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</si>
  <si>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</si>
  <si>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</si>
  <si>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</si>
  <si>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</si>
  <si>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</si>
  <si>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</si>
  <si>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</si>
  <si>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</si>
  <si>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</si>
  <si>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</si>
  <si>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</si>
  <si>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</si>
  <si>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</si>
  <si>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</si>
  <si>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</si>
  <si>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</si>
  <si>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</si>
  <si>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</si>
  <si>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</si>
  <si>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</si>
  <si>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</si>
  <si>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</si>
  <si>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</si>
  <si>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</si>
  <si>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</si>
  <si>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</si>
  <si>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</si>
  <si>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</si>
  <si>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</si>
  <si>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</si>
  <si>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</si>
  <si>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</si>
  <si>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</si>
  <si>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</si>
  <si>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</si>
  <si>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</si>
  <si>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</si>
  <si>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</si>
  <si>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</si>
  <si>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</si>
  <si>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</si>
  <si>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</si>
  <si>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</si>
  <si>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</si>
  <si>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</si>
  <si>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</si>
  <si>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</si>
  <si>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</si>
  <si>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</si>
  <si>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</si>
  <si>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</si>
  <si>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</si>
  <si>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</si>
  <si>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</si>
  <si>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</si>
  <si>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</si>
  <si>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</si>
  <si>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</si>
  <si>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</si>
  <si>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</si>
  <si>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</si>
  <si>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</si>
  <si>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</si>
  <si>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</si>
  <si>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</si>
  <si>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</si>
  <si>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</si>
  <si>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</si>
  <si>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</si>
  <si>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</si>
  <si>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</si>
  <si>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</si>
  <si>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</si>
  <si>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</si>
  <si>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</si>
  <si>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</si>
  <si>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</si>
  <si>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</si>
  <si>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</si>
  <si>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</si>
  <si>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</si>
  <si>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</si>
  <si>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</si>
  <si>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</si>
  <si>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</si>
  <si>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</si>
  <si>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</si>
  <si>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</si>
  <si>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</si>
  <si>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</si>
  <si>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</si>
  <si>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</si>
  <si>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</si>
  <si>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</si>
  <si>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</si>
  <si>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</si>
  <si>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</si>
  <si>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</si>
  <si>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</si>
  <si>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</si>
  <si>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</si>
  <si>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</si>
  <si>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</si>
  <si>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</si>
  <si>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</si>
  <si>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</si>
  <si>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</si>
  <si>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</si>
  <si>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</si>
  <si>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</si>
  <si>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</si>
  <si>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</si>
  <si>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</si>
  <si>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</si>
  <si>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</si>
  <si>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</si>
  <si>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</si>
  <si>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</si>
  <si>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</si>
  <si>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</si>
  <si>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</si>
  <si>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</si>
  <si>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</si>
  <si>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</si>
  <si>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</si>
  <si>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</si>
  <si>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</si>
  <si>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</si>
  <si>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</si>
  <si>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</si>
  <si>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</si>
  <si>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</si>
  <si>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</si>
  <si>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</si>
  <si>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</si>
  <si>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</si>
  <si>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</si>
  <si>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</si>
  <si>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</si>
  <si>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</si>
  <si>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</si>
  <si>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</si>
  <si>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</si>
  <si>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</si>
  <si>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</si>
  <si>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</si>
  <si>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</si>
  <si>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</si>
  <si>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</si>
  <si>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</si>
  <si>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</si>
  <si>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</si>
  <si>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</si>
  <si>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</si>
  <si>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</si>
  <si>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</si>
  <si>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</si>
  <si>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</si>
  <si>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</si>
  <si>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</si>
  <si>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</si>
  <si>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</si>
  <si>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</si>
  <si>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</si>
  <si>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</si>
  <si>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</si>
  <si>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</si>
  <si>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</si>
  <si>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</si>
  <si>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</si>
  <si>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</si>
  <si>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</si>
  <si>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</si>
  <si>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</si>
  <si>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</si>
  <si>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</si>
  <si>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</si>
  <si>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</si>
  <si>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</si>
  <si>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</si>
  <si>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</si>
  <si>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</si>
  <si>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</si>
  <si>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</si>
  <si>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</si>
  <si>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</si>
  <si>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</si>
  <si>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</si>
  <si>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</si>
  <si>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</si>
  <si>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</si>
  <si>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</si>
  <si>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</si>
  <si>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</si>
  <si>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</si>
  <si>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</si>
  <si>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</si>
  <si>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</si>
  <si>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</si>
  <si>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</si>
  <si>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</si>
  <si>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</si>
  <si>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</si>
  <si>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</si>
  <si>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</si>
  <si>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</si>
  <si>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</si>
  <si>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</si>
  <si>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</si>
  <si>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</si>
  <si>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</si>
  <si>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</si>
  <si>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</si>
  <si>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</si>
  <si>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</si>
  <si>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</si>
  <si>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</si>
  <si>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</si>
  <si>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</si>
  <si>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</si>
  <si>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</si>
  <si>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</si>
  <si>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</si>
  <si>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</si>
  <si>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</si>
  <si>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</si>
  <si>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</si>
  <si>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</si>
  <si>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</si>
  <si>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</si>
  <si>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</si>
  <si>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</si>
  <si>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</si>
  <si>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</si>
  <si>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</si>
  <si>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</si>
  <si>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</si>
  <si>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</si>
  <si>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</si>
  <si>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</si>
  <si>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</si>
  <si>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</si>
  <si>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</si>
  <si>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</si>
  <si>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</si>
  <si>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</si>
  <si>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</si>
  <si>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</si>
  <si>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</si>
  <si>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</si>
  <si>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</si>
  <si>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</si>
  <si>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</si>
  <si>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</si>
  <si>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</si>
  <si>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</si>
  <si>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</si>
  <si>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</si>
  <si>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</si>
  <si>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</si>
  <si>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</si>
  <si>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</si>
  <si>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</si>
  <si>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</si>
  <si>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</si>
  <si>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</si>
  <si>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</si>
  <si>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</si>
  <si>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</si>
  <si>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</si>
  <si>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</si>
  <si>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</si>
  <si>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</si>
  <si>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</si>
  <si>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</si>
  <si>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</si>
  <si>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</si>
  <si>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</si>
  <si>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</si>
  <si>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</si>
  <si>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</si>
  <si>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</si>
  <si>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</si>
  <si>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</si>
  <si>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</si>
  <si>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</si>
  <si>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</si>
  <si>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</si>
  <si>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</si>
  <si>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</si>
  <si>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</si>
  <si>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</si>
  <si>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</si>
  <si>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</si>
  <si>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</si>
  <si>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</si>
  <si>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</si>
  <si>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</si>
  <si>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</si>
  <si>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</si>
  <si>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</si>
  <si>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</si>
  <si>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</si>
  <si>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</si>
  <si>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</si>
  <si>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</si>
  <si>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</si>
  <si>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</si>
  <si>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</si>
  <si>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</si>
  <si>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</si>
  <si>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</si>
  <si>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</si>
  <si>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</si>
  <si>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</si>
  <si>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</si>
  <si>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</si>
  <si>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</si>
  <si>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</si>
  <si>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</si>
  <si>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</si>
  <si>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</si>
  <si>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</si>
  <si>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</si>
  <si>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</si>
  <si>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</si>
  <si>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</si>
  <si>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</si>
  <si>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</si>
  <si>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</si>
  <si>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</si>
  <si>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</si>
  <si>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</si>
  <si>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</si>
  <si>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</si>
  <si>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</si>
  <si>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</si>
  <si>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</si>
  <si>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</si>
  <si>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</si>
  <si>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</si>
  <si>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</si>
  <si>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</si>
  <si>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</si>
  <si>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</si>
  <si>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</si>
  <si>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</si>
  <si>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</si>
  <si>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</si>
  <si>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</si>
  <si>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</si>
  <si>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</si>
  <si>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</si>
  <si>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</si>
  <si>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</si>
  <si>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</si>
  <si>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</si>
  <si>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</si>
  <si>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</si>
  <si>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</si>
  <si>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</si>
  <si>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</si>
  <si>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</si>
  <si>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</si>
  <si>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</si>
  <si>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</si>
  <si>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</si>
  <si>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</si>
  <si>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</si>
  <si>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</si>
  <si>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</si>
  <si>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</si>
  <si>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</si>
  <si>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</si>
  <si>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</si>
  <si>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</si>
  <si>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</si>
  <si>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</si>
  <si>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</si>
  <si>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</si>
  <si>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</si>
  <si>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</si>
  <si>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</si>
  <si>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</si>
  <si>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</si>
  <si>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</si>
  <si>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</si>
  <si>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</si>
  <si>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</si>
  <si>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</si>
  <si>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</si>
  <si>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</si>
  <si>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</si>
  <si>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</si>
  <si>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</si>
  <si>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</si>
  <si>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</si>
  <si>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</si>
  <si>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</si>
  <si>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</si>
  <si>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</si>
  <si>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</si>
  <si>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</si>
  <si>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</si>
  <si>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</si>
  <si>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</si>
  <si>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</si>
  <si>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</si>
  <si>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</si>
  <si>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</si>
  <si>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</si>
  <si>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</si>
  <si>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</si>
  <si>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</si>
  <si>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</si>
  <si>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</si>
  <si>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</si>
  <si>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</si>
  <si>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</si>
  <si>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</si>
  <si>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</si>
  <si>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</si>
  <si>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</si>
  <si>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</si>
  <si>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</si>
  <si>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</si>
  <si>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</si>
  <si>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</si>
  <si>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</si>
  <si>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</si>
  <si>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</si>
  <si>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</si>
  <si>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</si>
  <si>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</si>
  <si>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</si>
  <si>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</si>
  <si>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</si>
  <si>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</si>
  <si>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</si>
  <si>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</si>
  <si>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</si>
  <si>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</si>
  <si>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</si>
  <si>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</si>
  <si>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</si>
  <si>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</si>
  <si>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</si>
  <si>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</si>
  <si>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</si>
  <si>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</si>
  <si>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</si>
  <si>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</si>
  <si>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</si>
  <si>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</si>
  <si>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</si>
  <si>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</si>
  <si>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</si>
  <si>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</si>
  <si>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</si>
  <si>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</si>
  <si>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</si>
  <si>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</si>
  <si>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</si>
  <si>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</si>
  <si>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</si>
  <si>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</si>
  <si>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</si>
  <si>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</si>
  <si>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</si>
  <si>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</si>
  <si>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</si>
  <si>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</si>
  <si>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</si>
  <si>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</si>
  <si>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</si>
  <si>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</si>
  <si>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</si>
  <si>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</si>
  <si>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</si>
  <si>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</si>
  <si>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</si>
  <si>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</si>
  <si>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</si>
  <si>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</si>
  <si>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</si>
  <si>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</si>
  <si>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</si>
  <si>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</si>
  <si>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</si>
  <si>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</si>
  <si>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</si>
  <si>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</si>
  <si>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</si>
  <si>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</si>
  <si>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</si>
  <si>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</si>
  <si>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</si>
  <si>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</si>
  <si>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</si>
  <si>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</si>
  <si>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</si>
  <si>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</si>
  <si>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</si>
  <si>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</si>
  <si>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</si>
  <si>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</si>
  <si>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</si>
  <si>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</si>
  <si>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</si>
  <si>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</si>
  <si>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</si>
  <si>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</si>
  <si>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</si>
  <si>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</si>
  <si>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</si>
  <si>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</si>
  <si>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</si>
  <si>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</si>
  <si>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</si>
  <si>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</si>
  <si>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</si>
  <si>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</si>
  <si>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</si>
  <si>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</si>
  <si>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</si>
  <si>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</si>
  <si>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</si>
  <si>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</si>
  <si>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</si>
  <si>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</si>
  <si>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</si>
  <si>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</si>
  <si>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</si>
  <si>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</si>
  <si>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</si>
  <si>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</si>
  <si>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</si>
  <si>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</si>
  <si>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</si>
  <si>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</si>
  <si>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</si>
  <si>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</si>
  <si>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</si>
  <si>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</si>
  <si>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</si>
  <si>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</si>
  <si>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</si>
  <si>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</si>
  <si>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</si>
  <si>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</si>
  <si>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</si>
  <si>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</si>
  <si>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</si>
  <si>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</si>
  <si>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</si>
  <si>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</si>
  <si>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</si>
  <si>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</si>
  <si>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</si>
  <si>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</si>
  <si>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</si>
  <si>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</si>
  <si>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</si>
  <si>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</si>
  <si>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</si>
  <si>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</si>
  <si>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</si>
  <si>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</si>
  <si>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</si>
  <si>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</si>
  <si>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</si>
  <si>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</si>
  <si>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</si>
  <si>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</si>
  <si>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</si>
  <si>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</si>
  <si>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</si>
  <si>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</si>
  <si>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</si>
  <si>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</si>
  <si>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</si>
  <si>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</si>
  <si>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</si>
  <si>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</si>
  <si>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</si>
  <si>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</si>
  <si>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</si>
  <si>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</si>
  <si>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</si>
  <si>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</si>
  <si>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</si>
  <si>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</si>
  <si>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</si>
  <si>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</si>
  <si>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</si>
  <si>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</si>
  <si>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</si>
  <si>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</si>
  <si>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</si>
  <si>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</si>
  <si>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</si>
  <si>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</si>
  <si>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</si>
  <si>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</si>
  <si>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</si>
  <si>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</si>
  <si>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</si>
  <si>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</si>
  <si>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</si>
  <si>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</si>
  <si>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</si>
  <si>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</si>
  <si>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</si>
  <si>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</si>
  <si>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</si>
  <si>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</si>
  <si>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</si>
  <si>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</si>
  <si>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</si>
  <si>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</si>
  <si>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</si>
  <si>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</si>
  <si>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</si>
  <si>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</si>
  <si>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</si>
  <si>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</si>
  <si>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</si>
  <si>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</si>
  <si>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</si>
  <si>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</si>
  <si>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</si>
  <si>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</si>
  <si>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</si>
  <si>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</si>
  <si>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</si>
  <si>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</si>
  <si>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</si>
  <si>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</si>
  <si>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</si>
  <si>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</si>
  <si>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</si>
  <si>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</si>
  <si>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</si>
  <si>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</si>
  <si>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</si>
  <si>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</si>
  <si>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</si>
  <si>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</si>
  <si>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</si>
  <si>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</si>
  <si>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</si>
  <si>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</si>
  <si>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</si>
  <si>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</si>
  <si>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</si>
  <si>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</si>
  <si>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</si>
  <si>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</si>
  <si>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</si>
  <si>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</si>
  <si>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</si>
  <si>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</si>
  <si>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</si>
  <si>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</si>
  <si>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</si>
  <si>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</si>
  <si>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</si>
  <si>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</si>
  <si>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</si>
  <si>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</si>
  <si>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</si>
  <si>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</si>
  <si>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</si>
  <si>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</si>
  <si>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</si>
  <si>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</si>
  <si>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</si>
  <si>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</si>
  <si>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</si>
  <si>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</si>
  <si>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</si>
  <si>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</si>
  <si>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</si>
  <si>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</si>
  <si>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</si>
  <si>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</si>
  <si>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</si>
  <si>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</si>
  <si>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</si>
  <si>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</si>
  <si>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</si>
  <si>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</si>
  <si>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</si>
  <si>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</si>
  <si>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</si>
  <si>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</si>
  <si>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</si>
  <si>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</si>
  <si>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</si>
  <si>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</si>
  <si>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</si>
  <si>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</si>
  <si>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</si>
  <si>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</si>
  <si>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</si>
  <si>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</si>
  <si>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</si>
  <si>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</si>
  <si>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</si>
  <si>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</si>
  <si>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</si>
  <si>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</si>
  <si>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</si>
  <si>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</si>
  <si>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</si>
  <si>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</si>
  <si>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</si>
  <si>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</si>
  <si>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</si>
  <si>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</si>
  <si>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</si>
  <si>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</si>
  <si>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</si>
  <si>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</si>
  <si>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</si>
  <si>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</si>
  <si>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</si>
  <si>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</si>
  <si>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</si>
  <si>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</si>
  <si>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</si>
  <si>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</si>
  <si>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</si>
  <si>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</si>
  <si>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</si>
  <si>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</si>
  <si>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</si>
  <si>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</si>
  <si>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</si>
  <si>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</si>
  <si>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</si>
  <si>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</si>
  <si>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</si>
  <si>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</si>
  <si>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</si>
  <si>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</si>
  <si>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</si>
  <si>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</si>
  <si>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</si>
  <si>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</si>
  <si>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</si>
  <si>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</si>
  <si>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</si>
  <si>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</si>
  <si>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</si>
  <si>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</si>
  <si>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</si>
  <si>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</si>
  <si>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</si>
  <si>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</si>
  <si>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</si>
  <si>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</si>
  <si>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</si>
  <si>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</si>
  <si>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</si>
  <si>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</si>
  <si>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</si>
  <si>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</si>
  <si>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</si>
  <si>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</si>
  <si>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</si>
  <si>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</si>
  <si>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</si>
  <si>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</si>
  <si>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</si>
  <si>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</si>
  <si>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</si>
  <si>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</si>
  <si>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</si>
  <si>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</si>
  <si>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</si>
  <si>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</si>
  <si>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</si>
  <si>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</si>
  <si>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</si>
  <si>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</si>
  <si>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</si>
  <si>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</si>
  <si>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</si>
  <si>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</si>
  <si>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</si>
  <si>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</si>
  <si>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</si>
  <si>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</si>
  <si>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</si>
  <si>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</si>
  <si>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</si>
  <si>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</si>
  <si>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</si>
  <si>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</si>
  <si>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</si>
  <si>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</si>
  <si>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</si>
  <si>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</si>
  <si>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</si>
  <si>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</si>
  <si>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</si>
  <si>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</si>
  <si>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</si>
  <si>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</si>
  <si>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</si>
  <si>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</si>
  <si>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</si>
  <si>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</si>
  <si>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</si>
  <si>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</si>
  <si>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</si>
  <si>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</si>
  <si>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</si>
  <si>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</si>
  <si>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</si>
  <si>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</si>
  <si>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</si>
  <si>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</si>
  <si>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</si>
  <si>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</si>
  <si>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</si>
  <si>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</si>
  <si>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</si>
  <si>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</si>
  <si>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</si>
  <si>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</si>
  <si>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</si>
  <si>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</si>
  <si>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</si>
  <si>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</si>
  <si>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</si>
  <si>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</si>
  <si>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</si>
  <si>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</si>
  <si>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</si>
  <si>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</si>
  <si>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</si>
  <si>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</si>
  <si>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</si>
  <si>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</si>
  <si>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</si>
  <si>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</si>
  <si>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</si>
  <si>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</si>
  <si>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</si>
  <si>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</si>
  <si>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</si>
  <si>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</si>
  <si>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</si>
  <si>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</si>
  <si>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</si>
  <si>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</si>
  <si>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</si>
  <si>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</si>
  <si>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</si>
  <si>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</si>
  <si>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</si>
  <si>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</si>
  <si>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</si>
  <si>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</si>
  <si>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</si>
  <si>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</si>
  <si>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</si>
  <si>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</si>
  <si>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</si>
  <si>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</si>
  <si>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</si>
  <si>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</si>
  <si>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</si>
  <si>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</si>
  <si>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</si>
  <si>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</si>
  <si>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</si>
  <si>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</si>
  <si>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</si>
  <si>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</si>
  <si>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</si>
  <si>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</si>
  <si>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</si>
  <si>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</si>
  <si>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</si>
  <si>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</si>
  <si>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</si>
  <si>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</si>
  <si>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</si>
  <si>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</si>
  <si>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</si>
  <si>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</si>
  <si>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</si>
  <si>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</si>
  <si>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</si>
  <si>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</si>
  <si>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</si>
  <si>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</si>
  <si>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</si>
  <si>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</si>
  <si>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</si>
  <si>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</si>
  <si>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</si>
  <si>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</si>
  <si>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</si>
  <si>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</si>
  <si>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</si>
  <si>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</si>
  <si>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</si>
  <si>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</si>
  <si>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</si>
  <si>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</si>
  <si>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</si>
  <si>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</si>
  <si>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</si>
  <si>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</si>
  <si>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</si>
  <si>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</si>
  <si>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</si>
  <si>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</si>
  <si>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</si>
  <si>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</si>
  <si>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</si>
  <si>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</si>
  <si>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</si>
  <si>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</si>
  <si>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</si>
  <si>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</si>
  <si>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</si>
  <si>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</si>
  <si>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</si>
  <si>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</si>
  <si>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</si>
  <si>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</si>
  <si>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</si>
  <si>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</si>
  <si>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</si>
  <si>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</si>
  <si>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</si>
  <si>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</si>
  <si>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</si>
  <si>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</si>
  <si>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</si>
  <si>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</si>
  <si>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</si>
  <si>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</si>
  <si>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</si>
  <si>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</si>
  <si>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</si>
  <si>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</si>
  <si>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</si>
  <si>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</si>
  <si>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</si>
  <si>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</si>
  <si>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</si>
  <si>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</si>
  <si>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</si>
  <si>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</si>
  <si>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</si>
  <si>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</si>
  <si>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</si>
  <si>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</si>
  <si>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</si>
  <si>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</si>
  <si>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</si>
  <si>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</si>
  <si>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</si>
  <si>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</si>
  <si>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</si>
  <si>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</si>
  <si>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</si>
  <si>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</si>
  <si>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</si>
  <si>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</si>
  <si>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</si>
  <si>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</si>
  <si>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</si>
  <si>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</si>
  <si>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</si>
  <si>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</si>
  <si>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</si>
  <si>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</si>
  <si>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</si>
  <si>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</si>
  <si>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</si>
  <si>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</si>
  <si>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</si>
  <si>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</si>
  <si>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</si>
  <si>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</si>
  <si>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</si>
  <si>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</si>
  <si>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</si>
  <si>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</si>
  <si>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</si>
  <si>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</si>
  <si>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</si>
  <si>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</si>
  <si>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</si>
  <si>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</si>
  <si>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</si>
  <si>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</si>
  <si>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</si>
  <si>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</si>
  <si>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</si>
  <si>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</si>
  <si>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</si>
  <si>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</si>
  <si>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</si>
  <si>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</si>
  <si>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</si>
  <si>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</si>
  <si>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</si>
  <si>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</si>
  <si>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</si>
  <si>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</si>
  <si>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</si>
  <si>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</si>
  <si>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</si>
  <si>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</si>
  <si>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</si>
  <si>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</si>
  <si>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</si>
  <si>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</si>
  <si>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</si>
  <si>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</si>
  <si>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</si>
  <si>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</si>
  <si>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</si>
  <si>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</si>
  <si>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</si>
  <si>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</si>
  <si>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</si>
  <si>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</si>
  <si>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</si>
  <si>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</si>
  <si>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</si>
  <si>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</si>
  <si>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</si>
  <si>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</si>
  <si>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</si>
  <si>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</si>
  <si>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</si>
  <si>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</si>
  <si>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</si>
  <si>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</si>
  <si>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</si>
  <si>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</si>
  <si>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</si>
  <si>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</si>
  <si>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</si>
  <si>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</si>
  <si>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</si>
  <si>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</si>
  <si>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</si>
  <si>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</si>
  <si>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</si>
  <si>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</si>
  <si>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</si>
  <si>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</si>
  <si>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</si>
  <si>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</si>
  <si>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</si>
  <si>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</si>
  <si>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</si>
  <si>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</si>
  <si>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</si>
  <si>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</si>
  <si>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</si>
  <si>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</si>
  <si>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</si>
  <si>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</si>
  <si>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</si>
  <si>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</si>
  <si>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</si>
  <si>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</si>
  <si>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</si>
  <si>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</si>
  <si>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</si>
  <si>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</si>
  <si>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</si>
  <si>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</si>
  <si>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</si>
  <si>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</si>
  <si>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</si>
  <si>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</si>
  <si>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</si>
  <si>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</si>
  <si>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</si>
  <si>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</si>
  <si>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</si>
  <si>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</si>
  <si>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</si>
  <si>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</si>
  <si>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</si>
  <si>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</si>
  <si>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</si>
  <si>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</si>
  <si>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</si>
  <si>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</si>
  <si>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</si>
  <si>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</si>
  <si>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</si>
  <si>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</si>
  <si>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</si>
  <si>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</si>
  <si>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</si>
  <si>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</si>
  <si>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</si>
  <si>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</si>
  <si>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</si>
  <si>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</si>
  <si>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</si>
  <si>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</si>
  <si>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</si>
  <si>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</si>
  <si>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</si>
  <si>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</si>
  <si>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</si>
  <si>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</si>
  <si>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</si>
  <si>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</si>
  <si>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</si>
  <si>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</si>
  <si>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</si>
  <si>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</si>
  <si>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</si>
  <si>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</si>
  <si>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</si>
  <si>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</si>
  <si>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</si>
  <si>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</si>
  <si>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</si>
  <si>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</si>
  <si>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</si>
  <si>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</si>
  <si>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</si>
  <si>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</si>
  <si>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</si>
  <si>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</si>
  <si>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</si>
  <si>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</si>
  <si>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</si>
  <si>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</si>
  <si>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</si>
  <si>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</si>
  <si>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</si>
  <si>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</si>
  <si>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</si>
  <si>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</si>
  <si>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</si>
  <si>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</si>
  <si>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</si>
  <si>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</si>
  <si>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</si>
  <si>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</si>
  <si>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</si>
  <si>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</si>
  <si>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</si>
  <si>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</si>
  <si>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</si>
  <si>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</si>
  <si>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</si>
  <si>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</si>
  <si>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</si>
  <si>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</si>
  <si>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</si>
  <si>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</si>
  <si>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</si>
  <si>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</si>
  <si>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</si>
  <si>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</si>
  <si>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</si>
  <si>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</si>
  <si>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</si>
  <si>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</si>
  <si>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</si>
  <si>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</si>
  <si>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</si>
  <si>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</si>
  <si>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</si>
  <si>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</si>
  <si>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</si>
  <si>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</si>
  <si>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</si>
  <si>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</si>
  <si>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</si>
  <si>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</si>
  <si>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</si>
  <si>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</si>
  <si>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</si>
  <si>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</si>
  <si>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</si>
  <si>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</si>
  <si>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</si>
  <si>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</si>
  <si>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</si>
  <si>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</si>
  <si>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</si>
  <si>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</si>
  <si>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</si>
  <si>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</si>
  <si>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</si>
  <si>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</si>
  <si>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</si>
  <si>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</si>
  <si>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</si>
  <si>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</si>
  <si>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</si>
  <si>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</si>
  <si>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</si>
  <si>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</si>
  <si>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</si>
  <si>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</si>
  <si>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</si>
  <si>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</si>
  <si>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</si>
  <si>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</si>
  <si>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</si>
  <si>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</si>
  <si>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</si>
  <si>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</si>
  <si>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</si>
  <si>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</si>
  <si>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</si>
  <si>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</si>
  <si>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</si>
  <si>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</si>
  <si>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</si>
  <si>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</si>
  <si>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</si>
  <si>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</si>
  <si>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</si>
  <si>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</si>
  <si>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</si>
  <si>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</si>
  <si>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</si>
  <si>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</si>
  <si>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</si>
  <si>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</si>
  <si>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</si>
  <si>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</si>
  <si>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</si>
  <si>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</si>
  <si>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</si>
  <si>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</si>
  <si>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</si>
  <si>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</si>
  <si>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</si>
  <si>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</si>
  <si>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</si>
  <si>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</si>
  <si>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</si>
  <si>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</si>
  <si>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</si>
  <si>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</si>
  <si>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</si>
  <si>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</si>
  <si>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</si>
  <si>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</si>
  <si>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</si>
  <si>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</si>
  <si>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</si>
  <si>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</si>
  <si>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</si>
  <si>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</si>
  <si>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</si>
  <si>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</si>
  <si>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</si>
  <si>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</si>
  <si>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</si>
  <si>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</si>
  <si>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</si>
  <si>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</si>
  <si>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</si>
  <si>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</si>
  <si>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</si>
  <si>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</si>
  <si>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</si>
  <si>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</si>
  <si>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</si>
  <si>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</si>
  <si>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</si>
  <si>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</si>
  <si>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</si>
  <si>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</si>
  <si>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</si>
  <si>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</si>
  <si>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</si>
  <si>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</si>
  <si>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</si>
  <si>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</si>
  <si>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</si>
  <si>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</si>
  <si>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</si>
  <si>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</si>
  <si>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</si>
  <si>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</si>
  <si>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</si>
  <si>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</si>
  <si>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</si>
  <si>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</si>
  <si>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</si>
  <si>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</si>
  <si>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</si>
  <si>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</si>
  <si>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</si>
  <si>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</si>
  <si>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</si>
  <si>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</si>
  <si>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</si>
  <si>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</si>
  <si>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</si>
  <si>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</si>
  <si>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</si>
  <si>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</si>
  <si>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</si>
  <si>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</si>
  <si>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</si>
  <si>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</si>
  <si>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</si>
  <si>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</si>
  <si>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</si>
  <si>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</si>
  <si>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</si>
  <si>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</si>
  <si>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</si>
  <si>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</si>
  <si>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</si>
  <si>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</si>
  <si>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</si>
  <si>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</si>
  <si>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</si>
  <si>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</si>
  <si>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</si>
  <si>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</si>
  <si>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</si>
  <si>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</si>
  <si>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</si>
  <si>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</si>
  <si>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</si>
  <si>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</si>
  <si>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</si>
  <si>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</si>
  <si>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</si>
  <si>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</si>
  <si>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</si>
  <si>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</si>
  <si>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</si>
  <si>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</si>
  <si>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</si>
  <si>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</si>
  <si>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</si>
  <si>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</si>
  <si>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</si>
  <si>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</si>
  <si>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</si>
  <si>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</si>
  <si>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</si>
  <si>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</si>
  <si>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</si>
  <si>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</si>
  <si>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</si>
  <si>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</si>
  <si>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</si>
  <si>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</si>
  <si>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</si>
  <si>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</si>
  <si>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</si>
  <si>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</si>
  <si>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</si>
  <si>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</si>
  <si>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</si>
  <si>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</si>
  <si>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</si>
  <si>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</si>
  <si>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</si>
  <si>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</si>
  <si>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</si>
  <si>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</si>
  <si>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</si>
  <si>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</si>
  <si>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</si>
  <si>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</si>
  <si>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</si>
  <si>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</si>
  <si>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</si>
  <si>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</si>
  <si>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</si>
  <si>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</si>
  <si>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</si>
  <si>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</si>
  <si>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</si>
  <si>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</si>
  <si>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</si>
  <si>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</si>
  <si>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</si>
  <si>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</si>
  <si>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</si>
  <si>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</si>
  <si>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</si>
  <si>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</si>
  <si>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</si>
  <si>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</si>
  <si>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</si>
  <si>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</si>
  <si>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</si>
  <si>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</si>
  <si>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</si>
  <si>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</si>
  <si>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</si>
  <si>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</si>
  <si>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</si>
  <si>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</si>
  <si>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</si>
  <si>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</si>
  <si>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</si>
  <si>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</si>
  <si>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</si>
  <si>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</si>
  <si>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</si>
  <si>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</si>
  <si>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</si>
  <si>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</si>
  <si>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</si>
  <si>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</si>
  <si>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</si>
  <si>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</si>
  <si>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</si>
  <si>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</si>
  <si>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</si>
  <si>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</si>
  <si>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</si>
  <si>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</si>
  <si>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</si>
  <si>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</si>
  <si>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</si>
  <si>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</si>
  <si>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</si>
  <si>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</si>
  <si>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</si>
  <si>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</si>
  <si>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</si>
  <si>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</si>
  <si>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</si>
  <si>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</si>
  <si>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</si>
  <si>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</si>
  <si>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</si>
  <si>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</si>
  <si>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</si>
  <si>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</si>
  <si>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</si>
  <si>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</si>
  <si>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</si>
  <si>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</si>
  <si>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</si>
  <si>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</si>
  <si>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</si>
  <si>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</si>
  <si>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</si>
  <si>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</si>
  <si>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</si>
  <si>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</si>
  <si>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</si>
  <si>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</si>
  <si>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</si>
  <si>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</si>
  <si>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</si>
  <si>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</si>
  <si>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</si>
  <si>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</si>
  <si>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</si>
  <si>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</si>
  <si>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</si>
  <si>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</si>
  <si>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</si>
  <si>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</si>
  <si>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</si>
  <si>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</si>
  <si>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</si>
  <si>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</si>
  <si>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</si>
  <si>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</si>
  <si>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</si>
  <si>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</si>
  <si>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</si>
  <si>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</si>
  <si>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</si>
  <si>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</si>
  <si>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</si>
  <si>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</si>
  <si>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</si>
  <si>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</si>
  <si>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</si>
  <si>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</si>
  <si>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</si>
  <si>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</si>
  <si>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</si>
  <si>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</si>
  <si>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</si>
  <si>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</si>
  <si>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</si>
  <si>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</si>
  <si>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</si>
  <si>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</si>
  <si>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</si>
  <si>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</si>
  <si>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</si>
  <si>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</si>
  <si>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</si>
  <si>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</si>
  <si>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</si>
  <si>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</si>
  <si>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</si>
  <si>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</si>
  <si>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</si>
  <si>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</si>
  <si>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</si>
  <si>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</si>
  <si>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</si>
  <si>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</si>
  <si>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</si>
  <si>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</si>
  <si>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</si>
  <si>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</si>
  <si>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</si>
  <si>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</si>
  <si>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</si>
  <si>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</si>
  <si>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</si>
  <si>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</si>
  <si>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</si>
  <si>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</si>
  <si>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</si>
  <si>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</si>
  <si>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</si>
  <si>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</si>
  <si>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</si>
  <si>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</si>
  <si>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</si>
  <si>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</si>
  <si>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</si>
  <si>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</si>
  <si>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</si>
  <si>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</si>
  <si>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</si>
  <si>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</si>
  <si>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</si>
  <si>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</si>
  <si>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</si>
  <si>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</si>
  <si>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</si>
  <si>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</si>
  <si>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</si>
  <si>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</si>
  <si>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</si>
  <si>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</si>
  <si>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</si>
  <si>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</si>
  <si>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</si>
  <si>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</si>
  <si>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</si>
  <si>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</si>
  <si>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</si>
  <si>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</si>
  <si>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</si>
  <si>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</si>
  <si>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</si>
  <si>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</si>
  <si>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</si>
  <si>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</si>
  <si>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</si>
  <si>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</si>
  <si>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</si>
  <si>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</si>
  <si>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</si>
  <si>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</si>
  <si>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</si>
  <si>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</si>
  <si>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</si>
  <si>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</si>
  <si>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</si>
  <si>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</si>
  <si>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</si>
  <si>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</si>
  <si>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</si>
  <si>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</si>
  <si>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</si>
  <si>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</si>
  <si>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</si>
  <si>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</si>
  <si>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</si>
  <si>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</si>
  <si>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</si>
  <si>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</si>
  <si>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</si>
  <si>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</si>
  <si>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</si>
  <si>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</si>
  <si>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</si>
  <si>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</si>
  <si>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</si>
  <si>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</si>
  <si>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</si>
  <si>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</si>
  <si>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</si>
  <si>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</si>
  <si>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</si>
  <si>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</si>
  <si>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</si>
  <si>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</si>
  <si>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</si>
  <si>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</si>
  <si>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</si>
  <si>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</si>
  <si>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</si>
  <si>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</si>
  <si>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</si>
  <si>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</si>
  <si>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</si>
  <si>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</si>
  <si>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</si>
  <si>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</si>
  <si>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</si>
  <si>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</si>
  <si>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</si>
  <si>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</si>
  <si>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</si>
  <si>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</si>
  <si>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</si>
  <si>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</si>
  <si>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</si>
  <si>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</si>
  <si>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</si>
  <si>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</si>
  <si>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</si>
  <si>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</si>
  <si>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</si>
  <si>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</si>
  <si>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</si>
  <si>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</si>
  <si>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</si>
  <si>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</si>
  <si>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</si>
  <si>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</si>
  <si>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</si>
  <si>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</si>
  <si>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</si>
  <si>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</si>
  <si>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</si>
  <si>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</si>
  <si>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</si>
  <si>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</si>
  <si>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</si>
  <si>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</si>
  <si>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</si>
  <si>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</si>
  <si>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</si>
  <si>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</si>
  <si>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</si>
  <si>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</si>
  <si>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</si>
  <si>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</si>
  <si>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</si>
  <si>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</si>
  <si>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</si>
  <si>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</si>
  <si>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</si>
  <si>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</si>
  <si>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</si>
  <si>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</si>
  <si>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</si>
  <si>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</si>
  <si>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</si>
  <si>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</si>
  <si>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</si>
  <si>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</si>
  <si>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</si>
  <si>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</si>
  <si>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</si>
  <si>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</si>
  <si>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</si>
  <si>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</si>
  <si>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</si>
  <si>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</si>
  <si>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</si>
  <si>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</si>
  <si>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</si>
  <si>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</si>
  <si>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</si>
  <si>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</si>
  <si>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</si>
  <si>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</si>
  <si>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</si>
  <si>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</si>
  <si>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</si>
  <si>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</si>
  <si>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</si>
  <si>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</si>
  <si>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</si>
  <si>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</si>
  <si>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</si>
  <si>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</si>
  <si>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</si>
  <si>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</si>
  <si>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</si>
  <si>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</si>
  <si>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</si>
  <si>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</si>
  <si>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</si>
  <si>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</si>
  <si>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</si>
  <si>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</si>
  <si>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</si>
  <si>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</si>
  <si>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</si>
  <si>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</si>
  <si>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</si>
  <si>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</si>
  <si>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</si>
  <si>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</si>
  <si>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</si>
  <si>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</si>
  <si>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</si>
  <si>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</si>
  <si>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</si>
  <si>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</si>
  <si>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</si>
  <si>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</si>
  <si>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</si>
  <si>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</si>
  <si>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</si>
  <si>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</si>
  <si>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</si>
  <si>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</si>
  <si>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</si>
  <si>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</si>
  <si>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</si>
  <si>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</si>
  <si>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</si>
  <si>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</si>
  <si>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</si>
  <si>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</si>
  <si>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</si>
  <si>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</si>
  <si>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</si>
  <si>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</si>
  <si>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</si>
  <si>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</si>
  <si>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</si>
  <si>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</si>
  <si>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</si>
  <si>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</si>
  <si>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</si>
  <si>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</si>
  <si>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</si>
  <si>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</si>
  <si>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</si>
  <si>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</si>
  <si>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</si>
  <si>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</si>
  <si>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</si>
  <si>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</si>
  <si>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</si>
  <si>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</si>
  <si>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</si>
  <si>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</si>
  <si>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</si>
  <si>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</si>
  <si>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</si>
  <si>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</si>
  <si>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</si>
  <si>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</si>
  <si>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</si>
  <si>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</si>
  <si>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</si>
  <si>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</si>
  <si>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</si>
  <si>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</si>
  <si>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</si>
  <si>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</si>
  <si>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</si>
  <si>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</si>
  <si>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</si>
  <si>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</si>
  <si>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</si>
  <si>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</si>
  <si>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</si>
  <si>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</si>
  <si>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</si>
  <si>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</si>
  <si>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</si>
  <si>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</si>
  <si>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</si>
  <si>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</si>
  <si>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</si>
  <si>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</si>
  <si>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</si>
  <si>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</si>
  <si>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</si>
  <si>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</si>
  <si>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</si>
  <si>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</si>
  <si>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</si>
  <si>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</si>
  <si>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</si>
  <si>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</si>
  <si>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</si>
  <si>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</si>
  <si>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</si>
  <si>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</si>
  <si>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</si>
  <si>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</si>
  <si>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</si>
  <si>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</si>
  <si>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</si>
  <si>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</si>
  <si>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</si>
  <si>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</si>
  <si>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</si>
  <si>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</si>
  <si>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</si>
  <si>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</si>
  <si>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</si>
  <si>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</si>
  <si>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</si>
  <si>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</si>
  <si>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</si>
  <si>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</si>
  <si>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</si>
  <si>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</si>
  <si>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</si>
  <si>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</si>
  <si>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</si>
  <si>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</si>
  <si>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</si>
  <si>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</si>
  <si>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</si>
  <si>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</si>
  <si>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</si>
  <si>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</si>
  <si>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</si>
  <si>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</si>
  <si>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</si>
  <si>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</si>
  <si>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</si>
  <si>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</si>
  <si>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</si>
  <si>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</si>
  <si>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</si>
  <si>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</si>
  <si>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</si>
  <si>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</si>
  <si>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</si>
  <si>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</si>
  <si>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</si>
  <si>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</si>
  <si>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</si>
  <si>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</si>
  <si>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</si>
  <si>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</si>
  <si>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</si>
  <si>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</si>
  <si>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</si>
  <si>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</si>
  <si>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</si>
  <si>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</si>
  <si>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</si>
  <si>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</si>
  <si>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</si>
  <si>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</si>
  <si>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</si>
  <si>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</si>
  <si>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</si>
  <si>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</si>
  <si>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</si>
  <si>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</si>
  <si>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</si>
  <si>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</si>
  <si>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</si>
  <si>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</si>
  <si>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</si>
  <si>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</si>
  <si>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</si>
  <si>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</si>
  <si>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</si>
  <si>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</si>
  <si>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</si>
  <si>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</si>
  <si>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</si>
  <si>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</si>
  <si>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</si>
  <si>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</si>
  <si>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</si>
  <si>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</si>
  <si>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</si>
  <si>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</si>
  <si>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</si>
  <si>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</si>
  <si>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</si>
  <si>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</si>
  <si>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</si>
  <si>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</si>
  <si>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</si>
  <si>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</si>
  <si>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</si>
  <si>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</si>
  <si>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</si>
  <si>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</si>
  <si>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</si>
  <si>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</si>
  <si>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</si>
  <si>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</si>
  <si>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</si>
  <si>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</si>
  <si>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</si>
  <si>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</si>
  <si>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</si>
  <si>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</si>
  <si>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</si>
  <si>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</si>
  <si>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</si>
  <si>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</si>
  <si>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</si>
  <si>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</si>
  <si>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</si>
  <si>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</si>
  <si>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</si>
  <si>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</si>
  <si>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</si>
  <si>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</si>
  <si>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</si>
  <si>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</si>
  <si>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</si>
  <si>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</si>
  <si>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</si>
  <si>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</si>
  <si>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</si>
  <si>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</si>
  <si>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</si>
  <si>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</si>
  <si>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</si>
  <si>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</si>
  <si>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</si>
  <si>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</si>
  <si>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</si>
  <si>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</si>
  <si>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</si>
  <si>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</si>
  <si>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</si>
  <si>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</si>
  <si>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</si>
  <si>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</si>
  <si>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</si>
  <si>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</si>
  <si>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</si>
  <si>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</si>
  <si>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</si>
  <si>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</si>
  <si>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</si>
  <si>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</si>
  <si>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</si>
  <si>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</si>
  <si>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</si>
  <si>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</si>
  <si>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</si>
  <si>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</si>
  <si>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</si>
  <si>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</si>
  <si>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</si>
  <si>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</si>
  <si>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</si>
  <si>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</si>
  <si>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</si>
  <si>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</si>
  <si>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</si>
  <si>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</si>
  <si>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</si>
  <si>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</si>
  <si>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</si>
  <si>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</si>
  <si>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</si>
  <si>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</si>
  <si>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</si>
  <si>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</si>
  <si>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</si>
  <si>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</si>
  <si>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</si>
  <si>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</si>
  <si>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</si>
  <si>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</si>
  <si>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</si>
  <si>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</si>
  <si>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</si>
  <si>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</si>
  <si>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</si>
  <si>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</si>
  <si>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</si>
  <si>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</si>
  <si>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</si>
  <si>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</si>
  <si>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</si>
  <si>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</si>
  <si>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</si>
  <si>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</si>
  <si>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</si>
  <si>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</si>
  <si>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</si>
  <si>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</si>
  <si>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</si>
  <si>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</si>
  <si>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</si>
  <si>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</si>
  <si>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</si>
  <si>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</si>
  <si>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</si>
  <si>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</si>
  <si>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</si>
  <si>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</si>
  <si>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</si>
  <si>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</si>
  <si>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</si>
  <si>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</si>
  <si>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</si>
  <si>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</si>
  <si>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</si>
  <si>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</si>
  <si>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</si>
  <si>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</si>
  <si>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</si>
  <si>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</si>
  <si>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</si>
  <si>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</si>
  <si>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</si>
  <si>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</si>
  <si>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</si>
  <si>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</si>
  <si>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</si>
  <si>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</si>
  <si>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</si>
  <si>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</si>
  <si>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</si>
  <si>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</si>
  <si>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</si>
  <si>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</si>
  <si>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</si>
  <si>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</si>
  <si>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</si>
  <si>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</si>
  <si>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</si>
  <si>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</si>
  <si>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</si>
  <si>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</si>
  <si>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</si>
  <si>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</si>
  <si>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</si>
  <si>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</si>
  <si>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</si>
  <si>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</si>
  <si>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</si>
  <si>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</si>
  <si>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</si>
  <si>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</si>
  <si>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</si>
  <si>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</si>
  <si>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</si>
  <si>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</si>
  <si>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</si>
  <si>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</si>
  <si>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</si>
  <si>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</si>
  <si>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</si>
  <si>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</si>
  <si>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</si>
  <si>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</si>
  <si>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</si>
  <si>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</si>
  <si>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</si>
  <si>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</si>
  <si>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</si>
  <si>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</si>
  <si>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</si>
  <si>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</si>
  <si>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</si>
  <si>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</si>
  <si>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</si>
  <si>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</si>
  <si>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</si>
  <si>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</si>
  <si>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</si>
  <si>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</si>
  <si>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</si>
  <si>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</si>
  <si>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</si>
  <si>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</si>
  <si>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</si>
  <si>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</si>
  <si>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</si>
  <si>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</si>
  <si>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</si>
  <si>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</si>
  <si>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</si>
  <si>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</si>
  <si>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</si>
  <si>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</si>
  <si>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</si>
  <si>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</si>
  <si>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</si>
  <si>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</si>
  <si>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</si>
  <si>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</si>
  <si>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</si>
  <si>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</si>
  <si>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</si>
  <si>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</si>
  <si>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</si>
  <si>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</si>
  <si>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</si>
  <si>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</si>
  <si>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</si>
  <si>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</si>
  <si>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</si>
  <si>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</si>
  <si>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</si>
  <si>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</si>
  <si>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</si>
  <si>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</si>
  <si>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</si>
  <si>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</si>
  <si>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</si>
  <si>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</si>
  <si>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</si>
  <si>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</si>
  <si>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</si>
  <si>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</si>
  <si>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</si>
  <si>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</si>
  <si>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</si>
  <si>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</si>
  <si>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</si>
  <si>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</si>
  <si>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</si>
  <si>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</si>
  <si>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</si>
  <si>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</si>
  <si>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</si>
  <si>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</si>
  <si>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</si>
  <si>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</si>
  <si>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</si>
  <si>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</si>
  <si>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</si>
  <si>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</si>
  <si>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</si>
  <si>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</si>
  <si>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</si>
  <si>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</si>
  <si>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</si>
  <si>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</si>
  <si>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</si>
  <si>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</si>
  <si>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</si>
  <si>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</si>
  <si>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</si>
  <si>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</si>
  <si>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</si>
  <si>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</si>
  <si>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</si>
  <si>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</si>
  <si>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</si>
  <si>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</si>
  <si>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</si>
  <si>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</si>
  <si>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</si>
  <si>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</si>
  <si>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</si>
  <si>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</si>
  <si>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</si>
  <si>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</si>
  <si>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</si>
  <si>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</si>
  <si>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</si>
  <si>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</si>
  <si>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</si>
  <si>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</si>
  <si>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</si>
  <si>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</si>
  <si>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</si>
  <si>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</si>
  <si>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</si>
  <si>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</si>
  <si>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</si>
  <si>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</si>
  <si>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</si>
  <si>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</si>
  <si>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</si>
  <si>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</si>
  <si>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</si>
  <si>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</si>
  <si>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</si>
  <si>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</si>
  <si>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</si>
  <si>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</si>
  <si>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</si>
  <si>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</si>
  <si>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</si>
  <si>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</si>
  <si>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</si>
  <si>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</si>
  <si>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</si>
  <si>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</si>
  <si>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</si>
  <si>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</si>
  <si>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</si>
  <si>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</si>
  <si>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</si>
  <si>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</si>
  <si>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</si>
  <si>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</si>
  <si>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</si>
  <si>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</si>
  <si>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</si>
  <si>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</si>
  <si>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</si>
  <si>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</si>
  <si>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</si>
  <si>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</si>
  <si>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</si>
  <si>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</si>
  <si>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</si>
  <si>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</si>
  <si>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</si>
  <si>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</si>
  <si>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</si>
  <si>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</si>
  <si>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</si>
  <si>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</si>
  <si>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</si>
  <si>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</si>
  <si>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</si>
  <si>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</si>
  <si>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</si>
  <si>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</si>
  <si>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</si>
  <si>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</si>
  <si>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</si>
  <si>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</si>
  <si>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</si>
  <si>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</si>
  <si>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</si>
  <si>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</si>
  <si>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</si>
  <si>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</si>
  <si>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</si>
  <si>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</si>
  <si>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</si>
  <si>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</si>
  <si>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</si>
  <si>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</si>
  <si>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</si>
  <si>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</si>
  <si>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</si>
  <si>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</si>
  <si>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</si>
  <si>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</si>
  <si>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</si>
  <si>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</si>
  <si>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</si>
  <si>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</si>
  <si>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</si>
  <si>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</si>
  <si>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</si>
  <si>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</si>
  <si>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</si>
  <si>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</si>
  <si>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</si>
  <si>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</si>
  <si>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</si>
  <si>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</si>
  <si>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</si>
  <si>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</si>
  <si>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</si>
  <si>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</si>
  <si>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</si>
  <si>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</si>
  <si>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</si>
  <si>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</si>
  <si>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</si>
  <si>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</si>
  <si>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</si>
  <si>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</si>
  <si>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</si>
  <si>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</si>
  <si>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</si>
  <si>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</si>
  <si>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</si>
  <si>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</si>
  <si>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</si>
  <si>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</si>
  <si>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</si>
  <si>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</si>
  <si>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</si>
  <si>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</si>
  <si>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</si>
  <si>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</si>
  <si>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</si>
  <si>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</si>
  <si>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</si>
  <si>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</si>
  <si>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</si>
  <si>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</si>
  <si>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</si>
  <si>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</si>
  <si>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</si>
  <si>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</si>
  <si>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</si>
  <si>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</si>
  <si>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</si>
  <si>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</si>
  <si>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</si>
  <si>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</si>
  <si>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</si>
  <si>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</si>
  <si>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</si>
  <si>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</si>
  <si>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</si>
  <si>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</si>
  <si>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</si>
  <si>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</si>
  <si>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</si>
  <si>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</si>
  <si>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</si>
  <si>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</si>
  <si>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</si>
  <si>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</si>
  <si>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</si>
  <si>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</si>
  <si>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</si>
  <si>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</si>
  <si>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</si>
  <si>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</si>
  <si>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</si>
  <si>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</si>
  <si>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</si>
  <si>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</si>
  <si>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</si>
  <si>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</si>
  <si>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</si>
  <si>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</si>
  <si>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</si>
  <si>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</si>
  <si>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</si>
  <si>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</si>
  <si>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</si>
  <si>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</si>
  <si>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</si>
  <si>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</si>
  <si>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</si>
  <si>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</si>
  <si>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</si>
  <si>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</si>
  <si>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</si>
  <si>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</si>
  <si>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</si>
  <si>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</si>
  <si>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</si>
  <si>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</si>
  <si>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</si>
  <si>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</si>
  <si>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</si>
  <si>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</si>
  <si>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</si>
  <si>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</si>
  <si>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</si>
  <si>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</si>
  <si>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</si>
  <si>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</si>
  <si>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</si>
  <si>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</si>
  <si>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</si>
  <si>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</si>
  <si>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</si>
  <si>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</si>
  <si>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</si>
  <si>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</si>
  <si>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</si>
  <si>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</si>
  <si>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</si>
  <si>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</si>
  <si>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</si>
  <si>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</si>
  <si>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</si>
  <si>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</si>
  <si>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</si>
  <si>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</si>
  <si>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</si>
  <si>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</si>
  <si>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</si>
  <si>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</si>
  <si>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</si>
  <si>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</si>
  <si>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</si>
  <si>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</si>
  <si>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</si>
  <si>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</si>
  <si>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</si>
  <si>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</si>
  <si>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</si>
  <si>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</si>
  <si>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</si>
  <si>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</si>
  <si>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</si>
  <si>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</si>
  <si>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</si>
  <si>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</si>
  <si>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</si>
  <si>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</si>
  <si>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</si>
  <si>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</si>
  <si>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</si>
  <si>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</si>
  <si>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</si>
  <si>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</si>
  <si>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</si>
  <si>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</si>
  <si>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</si>
  <si>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</si>
  <si>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</si>
  <si>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</si>
  <si>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</si>
  <si>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</si>
  <si>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</si>
  <si>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</si>
  <si>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</si>
  <si>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</si>
  <si>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</si>
  <si>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</si>
  <si>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</si>
  <si>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</si>
  <si>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</si>
  <si>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</si>
  <si>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</si>
  <si>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</si>
  <si>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</si>
  <si>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</si>
  <si>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</si>
  <si>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</si>
  <si>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</si>
  <si>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</si>
  <si>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</si>
  <si>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</si>
  <si>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</si>
  <si>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</si>
  <si>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</si>
  <si>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</si>
  <si>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</si>
  <si>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</si>
  <si>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</si>
  <si>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</si>
  <si>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</si>
  <si>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</si>
  <si>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</si>
  <si>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</si>
  <si>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</si>
  <si>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</si>
  <si>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</si>
  <si>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</si>
  <si>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</si>
  <si>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</si>
  <si>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</si>
  <si>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</si>
  <si>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</si>
  <si>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</si>
  <si>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</si>
  <si>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</si>
  <si>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</si>
  <si>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</si>
  <si>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</si>
  <si>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</si>
  <si>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</si>
  <si>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</si>
  <si>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</si>
  <si>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</si>
  <si>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</si>
  <si>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</si>
  <si>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</si>
  <si>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</si>
  <si>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</si>
  <si>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</si>
  <si>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</si>
  <si>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</si>
  <si>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</si>
  <si>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</si>
  <si>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</si>
  <si>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</si>
  <si>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</si>
  <si>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</si>
  <si>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</si>
  <si>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</si>
  <si>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</si>
  <si>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</si>
  <si>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</si>
  <si>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</si>
  <si>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</si>
  <si>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</si>
  <si>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</si>
  <si>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</si>
  <si>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</si>
  <si>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</si>
  <si>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</si>
  <si>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</si>
  <si>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</si>
  <si>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</si>
  <si>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</si>
  <si>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</si>
  <si>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</si>
  <si>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</si>
  <si>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</si>
  <si>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</si>
  <si>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</si>
  <si>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</si>
  <si>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</si>
  <si>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</si>
  <si>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</si>
  <si>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</si>
  <si>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</si>
  <si>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</si>
  <si>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</si>
  <si>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</si>
  <si>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</si>
  <si>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</si>
  <si>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</si>
  <si>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</si>
  <si>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</si>
  <si>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</si>
  <si>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</si>
  <si>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</si>
  <si>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</si>
  <si>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</si>
  <si>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</si>
  <si>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</si>
  <si>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</si>
  <si>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</si>
  <si>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</si>
  <si>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</si>
  <si>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</si>
  <si>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</si>
  <si>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</si>
  <si>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</si>
  <si>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</si>
  <si>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</si>
  <si>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</si>
  <si>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</si>
  <si>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</si>
  <si>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</si>
  <si>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</si>
  <si>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</si>
  <si>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</si>
  <si>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</si>
  <si>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</si>
  <si>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</si>
  <si>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</si>
  <si>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</si>
  <si>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</si>
  <si>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</si>
  <si>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</si>
  <si>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</si>
  <si>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</si>
  <si>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</si>
  <si>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</si>
  <si>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</si>
  <si>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</si>
  <si>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</si>
  <si>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</si>
  <si>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</si>
  <si>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</si>
  <si>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</si>
  <si>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</si>
  <si>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</si>
  <si>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</si>
  <si>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</si>
  <si>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</si>
  <si>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</si>
  <si>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</si>
  <si>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</si>
  <si>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</si>
  <si>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</si>
  <si>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</si>
  <si>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</si>
  <si>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</si>
  <si>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</si>
  <si>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</si>
  <si>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</si>
  <si>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</si>
  <si>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</si>
  <si>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</si>
  <si>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</si>
  <si>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</si>
  <si>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</si>
  <si>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</si>
  <si>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</si>
  <si>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</si>
  <si>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</si>
  <si>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</si>
  <si>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</si>
  <si>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</si>
  <si>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</si>
  <si>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</si>
  <si>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</si>
  <si>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</si>
  <si>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</si>
  <si>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</si>
  <si>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</si>
  <si>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</si>
  <si>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</si>
  <si>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</si>
  <si>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</si>
  <si>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</si>
  <si>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</si>
  <si>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</si>
  <si>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</si>
  <si>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</si>
  <si>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</si>
  <si>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</si>
  <si>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</si>
  <si>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</si>
  <si>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</si>
  <si>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</si>
  <si>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</si>
  <si>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</si>
  <si>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</si>
  <si>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</si>
  <si>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</si>
  <si>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</si>
  <si>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</si>
  <si>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</si>
  <si>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</si>
  <si>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</si>
  <si>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</si>
  <si>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</si>
  <si>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</si>
  <si>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</si>
  <si>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</si>
  <si>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</si>
  <si>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</si>
  <si>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</si>
  <si>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</si>
  <si>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</si>
  <si>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</si>
  <si>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</si>
  <si>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</si>
  <si>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</si>
  <si>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</si>
  <si>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</si>
  <si>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</si>
  <si>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</si>
  <si>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</si>
  <si>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</si>
  <si>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</si>
  <si>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</si>
  <si>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</si>
  <si>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</si>
  <si>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</si>
  <si>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</si>
  <si>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</si>
  <si>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</si>
  <si>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</si>
  <si>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</si>
  <si>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</si>
  <si>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</si>
  <si>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</si>
  <si>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</si>
  <si>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</si>
  <si>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</si>
  <si>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</si>
  <si>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</si>
  <si>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</si>
  <si>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</si>
  <si>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</si>
  <si>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</si>
  <si>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</si>
  <si>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</si>
  <si>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</si>
  <si>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</si>
  <si>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</si>
  <si>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</si>
  <si>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</si>
  <si>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</si>
  <si>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</si>
  <si>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</si>
  <si>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</si>
  <si>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</si>
  <si>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</si>
  <si>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</si>
  <si>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</si>
  <si>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</si>
  <si>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</si>
  <si>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</si>
  <si>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</si>
  <si>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</si>
  <si>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</si>
  <si>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</si>
  <si>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</si>
  <si>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</si>
  <si>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</si>
  <si>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</si>
  <si>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</si>
  <si>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</si>
  <si>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</si>
  <si>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</si>
  <si>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</si>
  <si>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</si>
  <si>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</si>
  <si>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</si>
  <si>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</si>
  <si>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</si>
  <si>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</si>
  <si>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</si>
  <si>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</si>
  <si>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</si>
  <si>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</si>
  <si>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</si>
  <si>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</si>
  <si>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</si>
  <si>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</si>
  <si>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</si>
  <si>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</si>
  <si>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</si>
  <si>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</si>
  <si>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</si>
  <si>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</si>
  <si>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</si>
  <si>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</si>
  <si>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</si>
  <si>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</si>
  <si>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</si>
  <si>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</si>
  <si>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</si>
  <si>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</si>
  <si>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</si>
  <si>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</si>
  <si>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</si>
  <si>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</si>
  <si>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</si>
  <si>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</si>
  <si>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</si>
  <si>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</si>
  <si>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</si>
  <si>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</si>
  <si>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</si>
  <si>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</si>
  <si>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</si>
  <si>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</si>
  <si>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</si>
  <si>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</si>
  <si>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</si>
  <si>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</si>
  <si>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</si>
  <si>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</si>
  <si>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</si>
  <si>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</si>
  <si>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</si>
  <si>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</si>
  <si>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</si>
  <si>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</si>
  <si>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</si>
  <si>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</si>
  <si>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</si>
  <si>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</si>
  <si>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</si>
  <si>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</si>
  <si>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</si>
  <si>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</si>
  <si>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</si>
  <si>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</si>
  <si>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</si>
  <si>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</si>
  <si>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</si>
  <si>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</si>
  <si>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</si>
  <si>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</si>
  <si>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</si>
  <si>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</si>
  <si>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</si>
  <si>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</si>
  <si>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</si>
  <si>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</si>
  <si>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</si>
  <si>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</si>
  <si>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</si>
  <si>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</si>
  <si>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</si>
  <si>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</si>
  <si>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</si>
  <si>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</si>
  <si>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</si>
  <si>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</si>
  <si>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</si>
  <si>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</si>
  <si>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</si>
  <si>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</si>
  <si>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</si>
  <si>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</si>
  <si>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</si>
  <si>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</si>
  <si>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</si>
  <si>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</si>
  <si>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</si>
  <si>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</si>
  <si>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</si>
  <si>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</si>
  <si>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</si>
  <si>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</si>
  <si>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</si>
  <si>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</si>
  <si>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</si>
  <si>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</si>
  <si>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</si>
  <si>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</si>
  <si>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</si>
  <si>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</si>
  <si>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</si>
  <si>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</si>
  <si>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</si>
  <si>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</si>
  <si>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</si>
  <si>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</si>
  <si>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</si>
  <si>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</si>
  <si>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</si>
  <si>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</si>
  <si>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</si>
  <si>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</si>
  <si>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</si>
  <si>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</si>
  <si>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</si>
  <si>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</si>
  <si>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</si>
  <si>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</si>
  <si>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</si>
  <si>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</si>
  <si>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</si>
  <si>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</si>
  <si>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</si>
  <si>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</si>
  <si>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</si>
  <si>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</si>
  <si>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</si>
  <si>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</si>
  <si>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</si>
  <si>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</si>
  <si>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</si>
  <si>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</si>
  <si>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</si>
  <si>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</si>
  <si>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</si>
  <si>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</si>
  <si>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</si>
  <si>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</si>
  <si>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</si>
  <si>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</si>
  <si>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</si>
  <si>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</si>
  <si>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</si>
  <si>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</si>
  <si>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</si>
  <si>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</si>
  <si>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</si>
  <si>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</si>
  <si>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</si>
  <si>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</si>
  <si>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</si>
  <si>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</si>
  <si>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</si>
  <si>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</si>
  <si>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</si>
  <si>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</si>
  <si>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</si>
  <si>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</si>
  <si>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</si>
  <si>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</si>
  <si>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</si>
  <si>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</si>
  <si>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</si>
  <si>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</si>
  <si>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</si>
  <si>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</si>
  <si>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</si>
  <si>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</si>
  <si>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</si>
  <si>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</si>
  <si>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</si>
  <si>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</si>
  <si>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</si>
  <si>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</si>
  <si>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</si>
  <si>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</si>
  <si>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</si>
  <si>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</si>
  <si>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</si>
  <si>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</si>
  <si>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</si>
  <si>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</si>
  <si>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</si>
  <si>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</si>
  <si>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</si>
  <si>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</si>
  <si>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</si>
  <si>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</si>
  <si>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</si>
  <si>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</si>
  <si>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</si>
  <si>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</si>
  <si>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</si>
  <si>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</si>
  <si>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</si>
  <si>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</si>
  <si>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</si>
  <si>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</si>
  <si>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</si>
  <si>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</si>
  <si>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</si>
  <si>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</si>
  <si>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</si>
  <si>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</si>
  <si>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</si>
  <si>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</si>
  <si>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</si>
  <si>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</si>
  <si>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</si>
  <si>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</si>
  <si>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</si>
  <si>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</si>
  <si>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</si>
  <si>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</si>
  <si>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</si>
  <si>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</si>
  <si>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</si>
  <si>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</si>
  <si>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</si>
  <si>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</si>
  <si>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</si>
  <si>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</si>
  <si>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</si>
  <si>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</si>
  <si>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</si>
  <si>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</si>
  <si>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</si>
  <si>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</si>
  <si>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</si>
  <si>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</si>
  <si>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</si>
  <si>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</si>
  <si>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</si>
  <si>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</si>
  <si>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</si>
  <si>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</si>
  <si>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</si>
  <si>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</si>
  <si>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</si>
  <si>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</si>
  <si>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</si>
  <si>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</si>
  <si>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</si>
  <si>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</si>
  <si>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</si>
  <si>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</si>
  <si>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</si>
  <si>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</si>
  <si>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</si>
  <si>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</si>
  <si>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</si>
  <si>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</si>
  <si>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</si>
  <si>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</si>
  <si>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</si>
  <si>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</si>
  <si>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</si>
  <si>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</si>
  <si>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</si>
  <si>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</si>
  <si>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</si>
  <si>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</si>
  <si>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</si>
  <si>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</si>
  <si>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</si>
  <si>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</si>
  <si>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</si>
  <si>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</si>
  <si>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</si>
  <si>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</si>
  <si>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</si>
  <si>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</si>
  <si>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</si>
  <si>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</si>
  <si>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</si>
  <si>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</si>
  <si>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</si>
  <si>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</si>
  <si>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</si>
  <si>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</si>
  <si>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</si>
  <si>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</si>
  <si>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</si>
  <si>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</si>
  <si>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</si>
  <si>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</si>
  <si>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</si>
  <si>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</si>
  <si>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</si>
  <si>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</si>
  <si>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</si>
  <si>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</si>
  <si>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</si>
  <si>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</si>
  <si>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</si>
  <si>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</si>
  <si>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</si>
  <si>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</si>
  <si>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</si>
  <si>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</si>
  <si>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</si>
  <si>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</si>
  <si>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</si>
  <si>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</si>
  <si>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</si>
  <si>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</si>
  <si>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</si>
  <si>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</si>
  <si>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</si>
  <si>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</si>
  <si>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</si>
  <si>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</si>
  <si>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</si>
  <si>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</si>
  <si>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</si>
  <si>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</si>
  <si>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</si>
  <si>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</si>
  <si>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</si>
  <si>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</si>
  <si>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</si>
  <si>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</si>
  <si>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</si>
  <si>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</si>
  <si>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</si>
  <si>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</si>
  <si>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</si>
  <si>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</si>
  <si>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</si>
  <si>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</si>
  <si>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</si>
  <si>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</si>
  <si>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</si>
  <si>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</si>
  <si>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</si>
  <si>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</si>
  <si>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</si>
  <si>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</si>
  <si>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</si>
  <si>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</si>
  <si>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</si>
  <si>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</si>
  <si>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</si>
  <si>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</si>
  <si>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</si>
  <si>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</si>
  <si>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</si>
  <si>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</si>
  <si>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</si>
  <si>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</si>
  <si>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</si>
  <si>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</si>
  <si>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</si>
  <si>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</si>
  <si>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</si>
  <si>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</si>
  <si>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</si>
  <si>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</si>
  <si>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</si>
  <si>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</si>
  <si>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</si>
  <si>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</si>
  <si>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</si>
  <si>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</si>
  <si>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</si>
  <si>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</si>
  <si>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</si>
  <si>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</si>
  <si>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</si>
  <si>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</si>
  <si>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</si>
  <si>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</si>
  <si>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</si>
  <si>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</si>
  <si>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</si>
  <si>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</si>
  <si>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</si>
  <si>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</si>
  <si>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</si>
  <si>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</si>
  <si>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</si>
  <si>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</si>
  <si>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</si>
  <si>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</si>
  <si>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</si>
  <si>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</si>
  <si>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</si>
  <si>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</si>
  <si>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</si>
  <si>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</si>
  <si>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</si>
  <si>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</si>
  <si>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</si>
  <si>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</si>
  <si>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</si>
  <si>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</si>
  <si>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</si>
  <si>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</si>
  <si>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</si>
  <si>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</si>
  <si>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</si>
  <si>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</si>
  <si>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</si>
  <si>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</si>
  <si>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</si>
  <si>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</si>
  <si>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</si>
  <si>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</si>
  <si>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</si>
  <si>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</si>
  <si>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</si>
  <si>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</si>
  <si>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</si>
  <si>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</si>
  <si>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</si>
  <si>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</si>
  <si>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</si>
  <si>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</si>
  <si>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</si>
  <si>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</si>
  <si>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</si>
  <si>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</si>
  <si>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</si>
  <si>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</si>
  <si>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</si>
  <si>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</si>
  <si>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</si>
  <si>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</si>
  <si>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</si>
  <si>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</si>
  <si>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</si>
  <si>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</si>
  <si>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</si>
  <si>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</si>
  <si>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</si>
  <si>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</si>
  <si>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</si>
  <si>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</si>
  <si>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</si>
  <si>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</si>
  <si>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</si>
  <si>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</si>
  <si>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</si>
  <si>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</si>
  <si>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</si>
  <si>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</si>
  <si>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</si>
  <si>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</si>
  <si>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</si>
  <si>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</si>
  <si>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</si>
  <si>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</si>
  <si>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</si>
  <si>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</si>
  <si>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</si>
  <si>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</si>
  <si>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</si>
  <si>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</si>
  <si>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</si>
  <si>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</si>
  <si>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</si>
  <si>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</si>
  <si>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</si>
  <si>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</si>
  <si>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</si>
  <si>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</si>
  <si>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</si>
  <si>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</si>
  <si>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</si>
  <si>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</si>
  <si>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</si>
  <si>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</si>
  <si>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</si>
  <si>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</si>
  <si>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</si>
  <si>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</si>
  <si>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</si>
  <si>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</si>
  <si>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</si>
  <si>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</si>
  <si>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</si>
  <si>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</si>
  <si>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</si>
  <si>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</si>
  <si>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</si>
  <si>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</si>
  <si>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</si>
  <si>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</si>
  <si>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</si>
  <si>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</si>
  <si>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</si>
  <si>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</si>
  <si>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</si>
  <si>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</si>
  <si>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</si>
  <si>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</si>
  <si>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</si>
  <si>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</si>
  <si>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</si>
  <si>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</si>
  <si>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</si>
  <si>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</si>
  <si>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</si>
  <si>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</si>
  <si>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</si>
  <si>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</si>
  <si>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</si>
  <si>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</si>
  <si>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</si>
  <si>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</si>
  <si>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</si>
  <si>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</si>
  <si>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</si>
  <si>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</si>
  <si>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</si>
  <si>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</si>
  <si>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</si>
  <si>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</si>
  <si>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</si>
  <si>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</si>
  <si>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</si>
  <si>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</si>
  <si>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</si>
  <si>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</si>
  <si>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</si>
  <si>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</si>
  <si>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</si>
  <si>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</si>
  <si>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</si>
  <si>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</si>
  <si>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</si>
  <si>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</si>
  <si>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</si>
  <si>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</si>
  <si>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</si>
  <si>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</si>
  <si>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</si>
  <si>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</si>
  <si>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</si>
  <si>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</si>
  <si>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</si>
  <si>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</si>
  <si>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</si>
  <si>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</si>
  <si>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</si>
  <si>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</si>
  <si>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</si>
  <si>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</si>
  <si>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</si>
  <si>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</si>
  <si>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</si>
  <si>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</si>
  <si>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</si>
  <si>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</si>
  <si>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</si>
  <si>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</si>
  <si>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</si>
  <si>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</si>
  <si>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</si>
  <si>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</si>
  <si>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</si>
  <si>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</si>
  <si>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</si>
  <si>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</si>
  <si>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</si>
  <si>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</si>
  <si>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</si>
  <si>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</si>
  <si>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</si>
  <si>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</si>
  <si>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</si>
  <si>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</si>
  <si>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</si>
  <si>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</si>
  <si>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</si>
  <si>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</si>
  <si>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</si>
  <si>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</si>
  <si>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</si>
  <si>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</si>
  <si>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</si>
  <si>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</si>
  <si>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</si>
  <si>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</si>
  <si>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</si>
  <si>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</si>
  <si>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</si>
  <si>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</si>
  <si>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</si>
  <si>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</si>
  <si>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</si>
  <si>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</si>
  <si>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</si>
  <si>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</si>
  <si>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</si>
  <si>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</si>
  <si>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</si>
  <si>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</si>
  <si>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</si>
  <si>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</si>
  <si>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</si>
  <si>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</si>
  <si>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</si>
  <si>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</si>
  <si>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</si>
  <si>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</si>
  <si>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</si>
  <si>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</si>
  <si>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</si>
  <si>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</si>
  <si>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</si>
  <si>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</si>
  <si>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</si>
  <si>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</si>
  <si>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</si>
  <si>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</si>
  <si>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</si>
  <si>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</si>
  <si>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</si>
  <si>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</si>
  <si>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</si>
  <si>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</si>
  <si>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</si>
  <si>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</si>
  <si>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</si>
  <si>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</si>
  <si>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</si>
  <si>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</si>
  <si>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</si>
  <si>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</si>
  <si>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</si>
  <si>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</si>
  <si>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</si>
  <si>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</si>
  <si>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</si>
  <si>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</si>
  <si>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</si>
  <si>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</si>
  <si>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</si>
  <si>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</si>
  <si>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</si>
  <si>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</si>
  <si>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</si>
  <si>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</si>
  <si>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</si>
  <si>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</si>
  <si>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</si>
  <si>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</si>
  <si>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</si>
  <si>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</si>
  <si>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</si>
  <si>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</si>
  <si>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</si>
  <si>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</si>
  <si>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</si>
  <si>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</si>
  <si>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</si>
  <si>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</si>
  <si>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</si>
  <si>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</si>
  <si>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</si>
  <si>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</si>
  <si>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</si>
  <si>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</si>
  <si>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</si>
  <si>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</si>
  <si>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</si>
  <si>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</si>
  <si>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</si>
  <si>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</si>
  <si>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</si>
  <si>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</si>
  <si>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</si>
  <si>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</si>
  <si>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</si>
  <si>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</si>
  <si>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</si>
  <si>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</si>
  <si>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</si>
  <si>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</si>
  <si>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</si>
  <si>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</si>
  <si>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</si>
  <si>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</si>
  <si>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</si>
  <si>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</si>
  <si>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</si>
  <si>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</si>
  <si>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</si>
  <si>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</si>
  <si>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</si>
  <si>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</si>
  <si>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</si>
  <si>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</si>
  <si>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</si>
  <si>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</si>
  <si>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</si>
  <si>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</si>
  <si>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</si>
  <si>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</si>
  <si>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</si>
  <si>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</si>
  <si>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</si>
  <si>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</si>
  <si>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</si>
  <si>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</si>
  <si>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</si>
  <si>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</si>
  <si>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</si>
  <si>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</si>
  <si>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</si>
  <si>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</si>
  <si>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</si>
  <si>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</si>
  <si>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</si>
  <si>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</si>
  <si>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</si>
  <si>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</si>
  <si>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</si>
  <si>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</si>
  <si>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</si>
  <si>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</si>
  <si>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</si>
  <si>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</si>
  <si>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</si>
  <si>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</si>
  <si>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</si>
  <si>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</si>
  <si>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</si>
  <si>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</si>
  <si>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</si>
  <si>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</si>
  <si>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</si>
  <si>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</si>
  <si>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</si>
  <si>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</si>
  <si>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</si>
  <si>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</si>
  <si>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</si>
  <si>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</si>
  <si>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</si>
  <si>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</si>
  <si>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</si>
  <si>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</si>
  <si>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</si>
  <si>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</si>
  <si>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</si>
  <si>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</si>
  <si>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</si>
  <si>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</si>
  <si>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</si>
  <si>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</si>
  <si>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</si>
  <si>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</si>
  <si>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</si>
  <si>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</si>
  <si>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</si>
  <si>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</si>
  <si>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</si>
  <si>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</si>
  <si>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</si>
  <si>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</si>
  <si>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</si>
  <si>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</si>
  <si>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</si>
  <si>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</si>
  <si>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</si>
  <si>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</si>
  <si>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</si>
  <si>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</si>
  <si>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</si>
  <si>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</si>
  <si>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</si>
  <si>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</si>
  <si>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</si>
  <si>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</si>
  <si>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</si>
  <si>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</si>
  <si>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</si>
  <si>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</si>
  <si>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</si>
  <si>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</si>
  <si>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</si>
  <si>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</si>
  <si>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</si>
  <si>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</si>
  <si>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</si>
  <si>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</si>
  <si>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</si>
  <si>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</si>
  <si>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</si>
  <si>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</si>
  <si>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</si>
  <si>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</si>
  <si>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</si>
  <si>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</si>
  <si>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</si>
  <si>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</si>
  <si>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</si>
  <si>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</si>
  <si>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</si>
  <si>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</si>
  <si>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</si>
  <si>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</si>
  <si>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</si>
  <si>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</si>
  <si>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</si>
  <si>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</si>
  <si>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</si>
  <si>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</si>
  <si>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</si>
  <si>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</si>
  <si>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</si>
  <si>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</si>
  <si>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</si>
  <si>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</si>
  <si>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</si>
  <si>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</si>
  <si>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</si>
  <si>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</si>
  <si>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</si>
  <si>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</si>
  <si>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</si>
  <si>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</si>
  <si>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</si>
  <si>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</si>
  <si>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</si>
  <si>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</si>
  <si>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</si>
  <si>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</si>
  <si>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</si>
  <si>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</si>
  <si>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</si>
  <si>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</si>
  <si>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</si>
  <si>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</si>
  <si>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</si>
  <si>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</si>
  <si>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</si>
  <si>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</si>
  <si>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</si>
  <si>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</si>
  <si>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</si>
  <si>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</si>
  <si>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</si>
  <si>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</si>
  <si>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</si>
  <si>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</si>
  <si>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</si>
  <si>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</si>
  <si>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</si>
  <si>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</si>
  <si>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</si>
  <si>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</si>
  <si>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</si>
  <si>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</si>
  <si>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</si>
  <si>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</si>
  <si>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</si>
  <si>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</si>
  <si>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</si>
  <si>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</si>
  <si>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</si>
  <si>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</si>
  <si>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</si>
  <si>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</si>
  <si>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</si>
  <si>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</si>
  <si>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</si>
  <si>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</si>
  <si>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</si>
  <si>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</si>
  <si>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</si>
  <si>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</si>
  <si>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</si>
  <si>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</si>
  <si>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</si>
  <si>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</si>
  <si>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</si>
  <si>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</si>
  <si>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</si>
  <si>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</si>
  <si>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</si>
  <si>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</si>
  <si>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</si>
  <si>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</si>
  <si>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</si>
  <si>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</si>
  <si>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</si>
  <si>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</si>
  <si>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</si>
  <si>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</si>
  <si>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</si>
  <si>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</si>
  <si>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</si>
  <si>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</si>
  <si>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</si>
  <si>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</si>
  <si>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</si>
  <si>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</si>
  <si>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</si>
  <si>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</si>
  <si>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</si>
  <si>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</si>
  <si>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</si>
  <si>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</si>
  <si>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</si>
  <si>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</si>
  <si>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</si>
  <si>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</si>
  <si>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</si>
  <si>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</si>
  <si>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</si>
  <si>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</si>
  <si>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</si>
  <si>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</si>
  <si>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</si>
  <si>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</si>
  <si>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</si>
  <si>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</si>
  <si>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</si>
  <si>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</si>
  <si>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</si>
  <si>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</si>
  <si>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</si>
  <si>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</si>
  <si>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</si>
  <si>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</si>
  <si>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</si>
  <si>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</si>
  <si>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</si>
  <si>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</si>
  <si>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</si>
  <si>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</si>
  <si>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</si>
  <si>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</si>
  <si>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</si>
  <si>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</si>
  <si>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</si>
  <si>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</si>
  <si>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</si>
  <si>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</si>
  <si>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</si>
  <si>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</si>
  <si>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</si>
  <si>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</si>
  <si>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</si>
  <si>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</si>
  <si>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</si>
  <si>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</si>
  <si>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</si>
  <si>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</si>
  <si>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</si>
  <si>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</si>
  <si>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</si>
  <si>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</si>
  <si>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</si>
  <si>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</si>
  <si>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</si>
  <si>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</si>
  <si>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</si>
  <si>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</si>
  <si>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</si>
  <si>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</si>
  <si>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</si>
  <si>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</si>
  <si>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</si>
  <si>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</si>
  <si>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</si>
  <si>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</si>
  <si>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</si>
  <si>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</si>
  <si>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</si>
  <si>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</si>
  <si>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</si>
  <si>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</si>
  <si>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</si>
  <si>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</si>
  <si>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</si>
  <si>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</si>
  <si>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</si>
  <si>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</si>
  <si>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</si>
  <si>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</si>
  <si>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</si>
  <si>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</si>
  <si>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</si>
  <si>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</si>
  <si>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</si>
  <si>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</si>
  <si>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</si>
  <si>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</si>
  <si>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</si>
  <si>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</si>
  <si>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</si>
  <si>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</si>
  <si>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</si>
  <si>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</si>
  <si>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</si>
  <si>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</si>
  <si>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</si>
  <si>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</si>
  <si>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</si>
  <si>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</si>
  <si>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</si>
  <si>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</si>
  <si>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</si>
  <si>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</si>
  <si>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</si>
  <si>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</si>
  <si>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</si>
  <si>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</si>
  <si>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</si>
  <si>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</si>
  <si>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</si>
  <si>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</si>
  <si>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</si>
  <si>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</si>
  <si>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</si>
  <si>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</si>
  <si>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</si>
  <si>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</si>
  <si>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</si>
  <si>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</si>
  <si>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</si>
  <si>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</si>
  <si>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</si>
  <si>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</si>
  <si>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</si>
  <si>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</si>
  <si>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</si>
  <si>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</si>
  <si>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</si>
  <si>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</si>
  <si>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</si>
  <si>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</si>
  <si>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</si>
  <si>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</si>
  <si>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</si>
  <si>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</si>
  <si>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</si>
  <si>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</si>
  <si>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</si>
  <si>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</si>
  <si>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</si>
  <si>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</si>
  <si>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</si>
  <si>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</si>
  <si>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</si>
  <si>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</si>
  <si>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</si>
  <si>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</si>
  <si>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</si>
  <si>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</si>
  <si>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</si>
  <si>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</si>
  <si>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</si>
  <si>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</si>
  <si>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</si>
  <si>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</si>
  <si>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</si>
  <si>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</si>
  <si>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</si>
  <si>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</si>
  <si>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</si>
  <si>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</si>
  <si>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</si>
  <si>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</si>
  <si>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</si>
  <si>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</si>
  <si>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</si>
  <si>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</si>
  <si>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</si>
  <si>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</si>
  <si>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</si>
  <si>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</si>
  <si>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</si>
  <si>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</si>
  <si>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</si>
  <si>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</si>
  <si>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</si>
  <si>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</si>
  <si>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</si>
  <si>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</si>
  <si>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</si>
  <si>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</si>
  <si>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</si>
  <si>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</si>
  <si>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</si>
  <si>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</si>
  <si>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</si>
  <si>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</si>
  <si>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</si>
  <si>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</si>
  <si>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</si>
  <si>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</si>
  <si>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</si>
  <si>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</si>
  <si>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</si>
  <si>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</si>
  <si>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</si>
  <si>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</si>
  <si>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</si>
  <si>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</si>
  <si>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</si>
  <si>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</si>
  <si>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</si>
  <si>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</si>
  <si>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</si>
  <si>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</si>
  <si>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</si>
  <si>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</si>
  <si>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</si>
  <si>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</si>
  <si>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</si>
  <si>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</si>
  <si>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</si>
  <si>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</si>
  <si>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</si>
  <si>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</si>
  <si>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</si>
  <si>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</si>
  <si>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</si>
  <si>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</si>
  <si>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</si>
  <si>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</si>
  <si>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</si>
  <si>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</si>
  <si>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</si>
  <si>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</si>
  <si>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</si>
  <si>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</si>
  <si>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</si>
  <si>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</si>
  <si>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</si>
  <si>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</si>
  <si>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</si>
  <si>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</si>
  <si>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</si>
  <si>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</si>
  <si>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</si>
  <si>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</si>
  <si>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</si>
  <si>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</si>
  <si>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</si>
  <si>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</si>
  <si>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</si>
  <si>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</si>
  <si>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</si>
  <si>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</si>
  <si>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</si>
  <si>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</si>
  <si>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</si>
  <si>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</si>
  <si>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</si>
  <si>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</si>
  <si>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</si>
  <si>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</si>
  <si>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</si>
  <si>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</si>
  <si>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</si>
  <si>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</si>
  <si>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</si>
  <si>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</si>
  <si>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</si>
  <si>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</si>
  <si>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</si>
  <si>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</si>
  <si>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</si>
  <si>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</si>
  <si>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</si>
  <si>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</si>
  <si>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</si>
  <si>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</si>
  <si>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</si>
  <si>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</si>
  <si>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</si>
  <si>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</si>
  <si>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</si>
  <si>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</si>
  <si>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</si>
  <si>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</si>
  <si>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</si>
  <si>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</si>
  <si>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</si>
  <si>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</si>
  <si>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</si>
  <si>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</si>
  <si>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</si>
  <si>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</si>
  <si>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</si>
  <si>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</si>
  <si>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</si>
  <si>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</si>
  <si>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</si>
  <si>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</si>
  <si>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</si>
  <si>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</si>
  <si>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</si>
  <si>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</si>
  <si>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</si>
  <si>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</si>
  <si>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</si>
  <si>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</si>
  <si>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</si>
  <si>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</si>
  <si>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</si>
  <si>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</si>
  <si>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</si>
  <si>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</si>
  <si>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</si>
  <si>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</si>
  <si>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</si>
  <si>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</si>
  <si>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</si>
  <si>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</si>
  <si>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</si>
  <si>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</si>
  <si>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</si>
  <si>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</si>
  <si>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</si>
  <si>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</si>
  <si>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</si>
  <si>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</si>
  <si>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</si>
  <si>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</si>
  <si>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</si>
  <si>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</si>
  <si>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</si>
  <si>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</si>
  <si>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</si>
  <si>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</si>
  <si>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</si>
  <si>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</si>
  <si>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</si>
  <si>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</si>
  <si>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</si>
  <si>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</si>
  <si>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</si>
  <si>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</si>
  <si>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</si>
  <si>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</si>
  <si>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</si>
  <si>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</si>
  <si>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</si>
  <si>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</si>
  <si>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</si>
  <si>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</si>
  <si>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</si>
  <si>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</si>
  <si>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</si>
  <si>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</si>
  <si>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</si>
  <si>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</si>
  <si>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</si>
  <si>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</si>
  <si>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</si>
  <si>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</si>
  <si>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</si>
  <si>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</si>
  <si>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</si>
  <si>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</si>
  <si>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</si>
  <si>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</si>
  <si>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</si>
  <si>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</si>
  <si>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</si>
  <si>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</si>
  <si>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</si>
  <si>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</si>
  <si>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</si>
  <si>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</si>
  <si>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</si>
  <si>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</si>
  <si>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</si>
  <si>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</si>
  <si>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</si>
  <si>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</si>
  <si>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</si>
  <si>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</si>
  <si>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</si>
  <si>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</si>
  <si>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</si>
  <si>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</si>
  <si>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</si>
  <si>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</si>
  <si>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</si>
  <si>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</si>
  <si>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</si>
  <si>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</si>
  <si>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</si>
  <si>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</si>
  <si>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</si>
  <si>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</si>
  <si>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</si>
  <si>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</si>
  <si>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</si>
  <si>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</si>
  <si>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</si>
  <si>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</si>
  <si>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</si>
  <si>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</si>
  <si>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</si>
  <si>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</si>
  <si>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</si>
  <si>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</si>
  <si>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</si>
  <si>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</si>
  <si>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</si>
  <si>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</si>
  <si>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</si>
  <si>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</si>
  <si>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</si>
  <si>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</si>
  <si>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</si>
  <si>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</si>
  <si>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</si>
  <si>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</si>
  <si>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</si>
  <si>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</si>
  <si>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</si>
  <si>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</si>
  <si>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</si>
  <si>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</si>
  <si>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</si>
  <si>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</si>
  <si>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</si>
  <si>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</si>
  <si>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</si>
  <si>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</si>
  <si>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</si>
  <si>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</si>
  <si>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</si>
  <si>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</si>
  <si>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</si>
  <si>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</si>
  <si>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</si>
  <si>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</si>
  <si>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</si>
  <si>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</si>
  <si>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</si>
  <si>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</si>
  <si>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</si>
  <si>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</si>
  <si>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</si>
  <si>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</si>
  <si>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</si>
  <si>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</si>
  <si>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</si>
  <si>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</si>
  <si>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</si>
  <si>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</si>
  <si>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</si>
  <si>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</si>
  <si>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</si>
  <si>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</si>
  <si>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</si>
  <si>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</si>
  <si>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</si>
  <si>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</si>
  <si>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</si>
  <si>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</si>
  <si>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</si>
  <si>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</si>
  <si>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</si>
  <si>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</si>
  <si>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</si>
  <si>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</si>
  <si>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</si>
  <si>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</si>
  <si>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</si>
  <si>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</si>
  <si>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</si>
  <si>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</si>
  <si>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</si>
  <si>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</si>
  <si>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</si>
  <si>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</si>
  <si>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</si>
  <si>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</si>
  <si>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</si>
  <si>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</si>
  <si>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</si>
  <si>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</si>
  <si>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</si>
  <si>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</si>
  <si>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</si>
  <si>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</si>
  <si>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</si>
  <si>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</si>
  <si>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</si>
  <si>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</si>
  <si>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</si>
  <si>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</si>
  <si>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</si>
  <si>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</si>
  <si>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</si>
  <si>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</si>
  <si>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</si>
  <si>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</si>
  <si>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</si>
  <si>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</si>
  <si>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</si>
  <si>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</si>
  <si>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</si>
  <si>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</si>
  <si>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</si>
  <si>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</si>
  <si>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</si>
  <si>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</si>
  <si>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</si>
  <si>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</si>
  <si>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</si>
  <si>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</si>
  <si>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</si>
  <si>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</si>
  <si>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</si>
  <si>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</si>
  <si>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</si>
  <si>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</si>
  <si>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</si>
  <si>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</si>
  <si>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</si>
  <si>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</si>
  <si>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</si>
  <si>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</si>
  <si>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</si>
  <si>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</si>
  <si>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</si>
  <si>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</si>
  <si>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</si>
  <si>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</si>
  <si>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</si>
  <si>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</si>
  <si>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</si>
  <si>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</si>
  <si>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</si>
  <si>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</si>
  <si>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</si>
  <si>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</si>
  <si>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</si>
  <si>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</si>
  <si>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</si>
  <si>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</si>
  <si>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</si>
  <si>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</si>
  <si>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</si>
  <si>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</si>
  <si>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</si>
  <si>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</si>
  <si>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</si>
  <si>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</si>
  <si>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</si>
  <si>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</si>
  <si>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</si>
  <si>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</si>
  <si>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</si>
  <si>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</si>
  <si>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</si>
  <si>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</si>
  <si>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</si>
  <si>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</si>
  <si>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</si>
  <si>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</si>
  <si>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</si>
  <si>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</si>
  <si>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</si>
  <si>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</si>
  <si>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</si>
  <si>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</si>
  <si>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</si>
  <si>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</si>
  <si>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</si>
  <si>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</si>
  <si>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</si>
  <si>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</si>
  <si>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</si>
  <si>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</si>
  <si>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</si>
  <si>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</si>
  <si>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</si>
  <si>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</si>
  <si>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</si>
  <si>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</si>
  <si>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</si>
  <si>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</si>
  <si>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</si>
  <si>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</si>
  <si>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</si>
  <si>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</si>
  <si>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</si>
  <si>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</si>
  <si>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</si>
  <si>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</si>
  <si>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</si>
  <si>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</si>
  <si>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</si>
  <si>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</si>
  <si>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</si>
  <si>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</si>
  <si>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</si>
  <si>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</si>
  <si>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</si>
  <si>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</si>
  <si>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</si>
  <si>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</si>
  <si>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</si>
  <si>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</si>
  <si>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</si>
  <si>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</si>
  <si>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</si>
  <si>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</si>
  <si>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</si>
  <si>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</si>
  <si>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</si>
  <si>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</si>
  <si>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</si>
  <si>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</si>
  <si>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</si>
  <si>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</si>
  <si>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</si>
  <si>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</si>
  <si>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</si>
  <si>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</si>
  <si>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</si>
  <si>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</si>
  <si>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</si>
  <si>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</si>
  <si>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</si>
  <si>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</si>
  <si>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</si>
  <si>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</si>
  <si>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</si>
  <si>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</si>
  <si>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</si>
  <si>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</si>
  <si>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</si>
  <si>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</si>
  <si>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</si>
  <si>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</si>
  <si>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</si>
  <si>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</si>
  <si>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</si>
  <si>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</si>
  <si>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</si>
  <si>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</si>
  <si>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</si>
  <si>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</si>
  <si>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</si>
  <si>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</si>
  <si>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</si>
  <si>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</si>
  <si>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</si>
  <si>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</si>
  <si>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</si>
  <si>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</si>
  <si>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</si>
  <si>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</si>
  <si>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</si>
  <si>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</si>
  <si>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</si>
  <si>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</si>
  <si>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</si>
  <si>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</si>
  <si>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</si>
  <si>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</si>
  <si>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</si>
  <si>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</si>
  <si>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</si>
  <si>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</si>
  <si>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</si>
  <si>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</si>
  <si>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</si>
  <si>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</si>
  <si>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</si>
  <si>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</si>
  <si>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</si>
  <si>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</si>
  <si>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</si>
  <si>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</si>
  <si>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</si>
  <si>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</si>
  <si>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</si>
  <si>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</si>
  <si>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</si>
  <si>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</si>
  <si>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</si>
  <si>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</si>
  <si>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</si>
  <si>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</si>
  <si>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</si>
  <si>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</si>
  <si>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</si>
  <si>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</si>
  <si>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</si>
  <si>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</si>
  <si>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</si>
  <si>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</si>
  <si>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</si>
  <si>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</si>
  <si>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</si>
  <si>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</si>
  <si>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</si>
  <si>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</si>
  <si>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</si>
  <si>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</si>
  <si>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</si>
  <si>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</si>
  <si>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</si>
  <si>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</si>
  <si>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</si>
  <si>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</si>
  <si>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</si>
  <si>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</si>
  <si>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</si>
  <si>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</si>
  <si>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</si>
  <si>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</si>
  <si>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</si>
  <si>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</si>
  <si>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</si>
  <si>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</si>
  <si>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</si>
  <si>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</si>
  <si>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</si>
  <si>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</si>
  <si>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</si>
  <si>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</si>
  <si>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</si>
  <si>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</si>
  <si>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</si>
  <si>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</si>
  <si>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</si>
  <si>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</si>
  <si>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</si>
  <si>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</si>
  <si>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</si>
  <si>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</si>
  <si>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</si>
  <si>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</si>
  <si>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</si>
  <si>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</si>
  <si>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</si>
  <si>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</si>
  <si>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</si>
  <si>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</si>
  <si>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</si>
  <si>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</si>
  <si>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</si>
  <si>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</si>
  <si>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</si>
  <si>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</si>
  <si>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</si>
  <si>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</si>
  <si>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</si>
  <si>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</si>
  <si>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</si>
  <si>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</si>
  <si>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</si>
  <si>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</si>
  <si>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</si>
  <si>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</si>
  <si>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</si>
  <si>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</si>
  <si>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</si>
  <si>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</si>
  <si>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</si>
  <si>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</si>
  <si>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</si>
  <si>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</si>
  <si>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</si>
  <si>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</si>
  <si>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</si>
  <si>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</si>
  <si>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</si>
  <si>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</si>
  <si>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</si>
  <si>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</si>
  <si>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</si>
  <si>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</si>
  <si>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</si>
  <si>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</si>
  <si>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</si>
  <si>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</si>
  <si>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</si>
  <si>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</si>
  <si>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</si>
  <si>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</si>
  <si>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</si>
  <si>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</si>
  <si>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</si>
  <si>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</si>
  <si>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</si>
  <si>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</si>
  <si>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</si>
  <si>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</si>
  <si>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</si>
  <si>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</si>
  <si>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</si>
  <si>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</si>
  <si>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</si>
  <si>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</si>
  <si>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</si>
  <si>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</si>
  <si>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</si>
  <si>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</si>
  <si>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</si>
  <si>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</si>
  <si>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</si>
  <si>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</si>
  <si>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</si>
  <si>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</si>
  <si>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</si>
  <si>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</si>
  <si>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</si>
  <si>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</si>
  <si>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</si>
  <si>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</si>
  <si>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</si>
  <si>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</si>
  <si>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</si>
  <si>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</si>
  <si>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</si>
  <si>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</si>
  <si>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</si>
  <si>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</si>
  <si>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</si>
  <si>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</si>
  <si>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</si>
  <si>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</si>
  <si>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</si>
  <si>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</si>
  <si>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</si>
  <si>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</si>
  <si>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</si>
  <si>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</si>
  <si>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</si>
  <si>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</si>
  <si>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</si>
  <si>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</si>
  <si>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</si>
  <si>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</si>
  <si>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</si>
  <si>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</si>
  <si>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</si>
  <si>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</si>
  <si>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</si>
  <si>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</si>
  <si>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</si>
  <si>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</si>
  <si>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</si>
  <si>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</si>
  <si>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</si>
  <si>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</si>
  <si>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</si>
  <si>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</si>
  <si>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</si>
  <si>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</si>
  <si>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</si>
  <si>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</si>
  <si>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</si>
  <si>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</si>
  <si>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</si>
  <si>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</si>
  <si>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</si>
  <si>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</si>
  <si>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</si>
  <si>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</si>
  <si>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</si>
  <si>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</si>
  <si>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</si>
  <si>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</si>
  <si>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</si>
  <si>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</si>
  <si>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</si>
  <si>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</si>
  <si>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</si>
  <si>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</si>
  <si>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</si>
  <si>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</si>
  <si>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</si>
  <si>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</si>
  <si>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</si>
  <si>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</si>
  <si>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</si>
  <si>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</si>
  <si>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</si>
  <si>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</si>
  <si>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</si>
  <si>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</si>
  <si>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</si>
  <si>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</si>
  <si>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</si>
  <si>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</si>
  <si>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</si>
  <si>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</si>
  <si>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</si>
  <si>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</si>
  <si>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</si>
  <si>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</si>
  <si>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</si>
  <si>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</si>
  <si>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</si>
  <si>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</si>
  <si>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</si>
  <si>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</si>
  <si>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</si>
  <si>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</si>
  <si>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</si>
  <si>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</si>
  <si>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</si>
  <si>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</si>
  <si>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</si>
  <si>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</si>
  <si>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</si>
  <si>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</si>
  <si>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</si>
  <si>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</si>
  <si>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</si>
  <si>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</si>
  <si>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</si>
  <si>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</si>
  <si>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</si>
  <si>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</si>
  <si>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</si>
  <si>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</si>
  <si>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</si>
  <si>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</si>
  <si>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</si>
  <si>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</si>
  <si>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</si>
  <si>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</si>
  <si>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</si>
  <si>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</si>
  <si>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</si>
  <si>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</si>
  <si>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</si>
  <si>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</si>
  <si>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</si>
  <si>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</si>
  <si>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</si>
  <si>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</si>
  <si>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</si>
  <si>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</si>
  <si>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</si>
  <si>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</si>
  <si>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</si>
  <si>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</si>
  <si>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</si>
  <si>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</si>
  <si>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</si>
  <si>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</si>
  <si>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</si>
  <si>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</si>
  <si>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</si>
  <si>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</si>
  <si>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</si>
  <si>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</si>
  <si>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</si>
  <si>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</si>
  <si>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</si>
  <si>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</si>
  <si>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</si>
  <si>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</si>
  <si>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</si>
  <si>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</si>
  <si>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</si>
  <si>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</si>
  <si>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</si>
  <si>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</si>
  <si>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</si>
  <si>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</si>
  <si>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</si>
  <si>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</si>
  <si>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</si>
  <si>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</si>
  <si>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</si>
  <si>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</si>
  <si>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</si>
  <si>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</si>
  <si>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</si>
  <si>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</si>
  <si>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</si>
  <si>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</si>
  <si>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</si>
  <si>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</si>
  <si>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</si>
  <si>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</si>
  <si>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</si>
  <si>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</si>
  <si>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</si>
  <si>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</si>
  <si>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</si>
  <si>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</si>
  <si>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</si>
  <si>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</si>
  <si>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</si>
  <si>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</si>
  <si>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</si>
  <si>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</si>
  <si>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</si>
  <si>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</si>
  <si>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</si>
  <si>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</si>
  <si>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</si>
  <si>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</si>
  <si>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</si>
  <si>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</si>
  <si>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</si>
  <si>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</si>
  <si>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</si>
  <si>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</si>
  <si>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</si>
  <si>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</si>
  <si>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</si>
  <si>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</si>
  <si>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</si>
  <si>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</si>
  <si>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</si>
  <si>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</si>
  <si>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</si>
  <si>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</si>
  <si>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</si>
  <si>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</si>
  <si>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</si>
  <si>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</si>
  <si>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</si>
  <si>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</si>
  <si>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</si>
  <si>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</si>
  <si>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</si>
  <si>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</si>
  <si>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</si>
  <si>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</si>
  <si>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</si>
  <si>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</si>
  <si>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</si>
  <si>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</si>
  <si>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</si>
  <si>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</si>
  <si>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</si>
  <si>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</si>
  <si>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</si>
  <si>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</si>
  <si>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</si>
  <si>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</si>
  <si>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</si>
  <si>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</si>
  <si>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</si>
  <si>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</si>
  <si>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</si>
  <si>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</si>
  <si>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</si>
  <si>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</si>
  <si>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</si>
  <si>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</si>
  <si>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</si>
  <si>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</si>
  <si>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</si>
  <si>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</si>
  <si>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</si>
  <si>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</si>
  <si>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</si>
  <si>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</si>
  <si>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</si>
  <si>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</si>
  <si>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</si>
  <si>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</si>
  <si>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</si>
  <si>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</si>
  <si>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</si>
  <si>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</si>
  <si>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</si>
  <si>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</si>
  <si>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</si>
  <si>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</si>
  <si>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</si>
  <si>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</si>
  <si>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</si>
  <si>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</si>
  <si>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</si>
  <si>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</si>
  <si>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</si>
  <si>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</si>
  <si>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</si>
  <si>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</si>
  <si>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</si>
  <si>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</si>
  <si>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</si>
  <si>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</si>
  <si>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</si>
  <si>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</si>
  <si>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</si>
  <si>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</si>
  <si>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</si>
  <si>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</si>
  <si>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</si>
  <si>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</si>
  <si>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</si>
  <si>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</si>
  <si>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</si>
  <si>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</si>
  <si>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</si>
  <si>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</si>
  <si>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</si>
  <si>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</si>
  <si>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</si>
  <si>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</si>
  <si>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</si>
  <si>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</si>
  <si>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</si>
  <si>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</si>
  <si>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</si>
  <si>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</si>
  <si>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</si>
  <si>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</si>
  <si>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</si>
  <si>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</si>
  <si>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</si>
  <si>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</si>
  <si>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</si>
  <si>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</si>
  <si>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</si>
  <si>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</si>
  <si>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</si>
  <si>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</si>
  <si>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</si>
  <si>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</si>
  <si>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</si>
  <si>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</si>
  <si>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</si>
  <si>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</si>
  <si>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</si>
  <si>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</si>
  <si>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</si>
  <si>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</si>
  <si>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</si>
  <si>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</si>
  <si>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</si>
  <si>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</si>
  <si>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</si>
  <si>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</si>
  <si>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</si>
  <si>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</si>
  <si>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</si>
  <si>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</si>
  <si>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</si>
  <si>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</si>
  <si>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</si>
  <si>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</si>
  <si>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</si>
  <si>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</si>
  <si>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</si>
  <si>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</si>
  <si>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</si>
  <si>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</si>
  <si>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</si>
  <si>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</si>
  <si>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</si>
  <si>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</si>
  <si>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</si>
  <si>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</si>
  <si>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</si>
  <si>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</si>
  <si>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</si>
  <si>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</si>
  <si>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</si>
  <si>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</si>
  <si>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</si>
  <si>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</si>
  <si>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</si>
  <si>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</si>
  <si>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</si>
  <si>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</si>
  <si>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</si>
  <si>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</si>
  <si>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</si>
  <si>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</si>
  <si>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</si>
  <si>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</si>
  <si>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</si>
  <si>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</si>
  <si>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</si>
  <si>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</si>
  <si>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</si>
  <si>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</si>
  <si>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</si>
  <si>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</si>
  <si>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</si>
  <si>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</si>
  <si>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</si>
  <si>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</si>
  <si>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</si>
  <si>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</si>
  <si>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</si>
  <si>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</si>
  <si>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</si>
  <si>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</si>
  <si>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</si>
  <si>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</si>
  <si>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</si>
  <si>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</si>
  <si>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</si>
  <si>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</si>
  <si>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</si>
  <si>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</si>
  <si>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</si>
  <si>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</si>
  <si>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</si>
  <si>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</si>
  <si>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</si>
  <si>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</si>
  <si>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</si>
  <si>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</si>
  <si>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</si>
  <si>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</si>
  <si>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</si>
  <si>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</si>
  <si>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</si>
  <si>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</si>
  <si>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</si>
  <si>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</si>
  <si>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</si>
  <si>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</si>
  <si>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</si>
  <si>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</si>
  <si>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</si>
  <si>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</si>
  <si>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</si>
  <si>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</si>
  <si>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</si>
  <si>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</si>
  <si>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</si>
  <si>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</si>
  <si>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</si>
  <si>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</si>
  <si>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</si>
  <si>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</si>
  <si>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</si>
  <si>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</si>
  <si>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</si>
  <si>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</si>
  <si>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</si>
  <si>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</si>
  <si>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</si>
  <si>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</si>
  <si>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</si>
  <si>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</si>
  <si>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</si>
  <si>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</si>
  <si>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</si>
  <si>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</si>
  <si>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</si>
  <si>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</si>
  <si>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</si>
  <si>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</si>
  <si>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</si>
  <si>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</si>
  <si>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</si>
  <si>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</si>
  <si>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</si>
  <si>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</si>
  <si>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</si>
  <si>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</si>
  <si>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</si>
  <si>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</si>
  <si>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</si>
  <si>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</si>
  <si>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</si>
  <si>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</si>
  <si>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</si>
  <si>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</si>
  <si>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</si>
  <si>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</si>
  <si>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</si>
  <si>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</si>
  <si>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</si>
  <si>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</si>
  <si>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</si>
  <si>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</si>
  <si>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</si>
  <si>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</si>
  <si>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</si>
  <si>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</si>
  <si>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</si>
  <si>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</si>
  <si>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</si>
  <si>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</si>
  <si>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</si>
  <si>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</si>
  <si>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</si>
  <si>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</si>
  <si>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</si>
  <si>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</si>
  <si>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</si>
  <si>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</si>
  <si>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</si>
  <si>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</si>
  <si>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</si>
  <si>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</si>
  <si>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</si>
  <si>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</si>
  <si>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</si>
  <si>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</si>
  <si>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</si>
  <si>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</si>
  <si>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</si>
  <si>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</si>
  <si>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</si>
  <si>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</si>
  <si>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</si>
  <si>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</si>
  <si>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</si>
  <si>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</si>
  <si>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</si>
  <si>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</si>
  <si>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</si>
  <si>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</si>
  <si>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</si>
  <si>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</si>
  <si>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</si>
  <si>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</si>
  <si>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</si>
  <si>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</si>
  <si>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</si>
  <si>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</si>
  <si>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</si>
  <si>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</si>
  <si>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</si>
  <si>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</si>
  <si>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</si>
  <si>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</si>
  <si>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</si>
  <si>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</si>
  <si>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</si>
  <si>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</si>
  <si>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</si>
  <si>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</si>
  <si>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</si>
  <si>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</si>
  <si>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</si>
  <si>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</si>
  <si>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</si>
  <si>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</si>
  <si>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</si>
  <si>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</si>
  <si>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</si>
  <si>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</si>
  <si>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</si>
  <si>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</si>
  <si>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</si>
  <si>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</si>
  <si>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</si>
  <si>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</si>
  <si>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</si>
  <si>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</si>
  <si>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</si>
  <si>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</si>
  <si>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</si>
  <si>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</si>
  <si>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</si>
  <si>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</si>
  <si>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</si>
  <si>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</si>
  <si>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</si>
  <si>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</si>
  <si>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</si>
  <si>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</si>
  <si>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</si>
  <si>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</si>
  <si>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</si>
  <si>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</si>
  <si>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</si>
  <si>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</si>
  <si>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</si>
  <si>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</si>
  <si>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</si>
  <si>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</si>
  <si>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</si>
  <si>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</si>
  <si>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</si>
  <si>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</si>
  <si>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</si>
  <si>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</si>
  <si>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</si>
  <si>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</si>
  <si>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</si>
  <si>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</si>
  <si>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</si>
  <si>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</si>
  <si>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</si>
  <si>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</si>
  <si>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</si>
  <si>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</si>
  <si>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</si>
  <si>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</si>
  <si>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</si>
  <si>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</si>
  <si>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</si>
  <si>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</si>
  <si>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</si>
  <si>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</si>
  <si>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</si>
  <si>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</si>
  <si>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</si>
  <si>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</si>
  <si>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</si>
  <si>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</si>
  <si>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</si>
  <si>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</si>
  <si>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</si>
  <si>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</si>
  <si>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</si>
  <si>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</si>
  <si>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</si>
  <si>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</si>
  <si>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</si>
  <si>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</si>
  <si>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</si>
  <si>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</si>
  <si>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</si>
  <si>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</si>
  <si>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</si>
  <si>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</si>
  <si>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</si>
  <si>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</si>
  <si>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</si>
  <si>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</si>
  <si>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</si>
  <si>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</si>
  <si>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</si>
  <si>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</si>
  <si>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</si>
  <si>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</si>
  <si>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</si>
  <si>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</si>
  <si>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</si>
  <si>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</si>
  <si>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</si>
  <si>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</si>
  <si>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</si>
  <si>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</si>
  <si>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</si>
  <si>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</si>
  <si>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</si>
  <si>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</si>
  <si>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</si>
  <si>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</si>
  <si>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</si>
  <si>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</si>
  <si>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</si>
  <si>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</si>
  <si>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</si>
  <si>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</si>
  <si>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</si>
  <si>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</si>
  <si>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</si>
  <si>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</si>
  <si>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</si>
  <si>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</si>
  <si>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</si>
  <si>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</si>
  <si>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</si>
  <si>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</si>
  <si>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</si>
  <si>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</si>
  <si>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</si>
  <si>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</si>
  <si>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</si>
  <si>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</si>
  <si>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</si>
  <si>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</si>
  <si>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</si>
  <si>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</si>
  <si>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</si>
  <si>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</si>
  <si>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</si>
  <si>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</si>
  <si>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</si>
  <si>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</si>
  <si>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</si>
  <si>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</si>
  <si>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</si>
  <si>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</si>
  <si>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</si>
  <si>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</si>
  <si>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</si>
  <si>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</si>
  <si>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</si>
  <si>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</si>
  <si>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</si>
  <si>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</si>
  <si>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</si>
  <si>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</si>
  <si>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</si>
  <si>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</si>
  <si>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</si>
  <si>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</si>
  <si>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</si>
  <si>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</si>
  <si>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</si>
  <si>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</si>
  <si>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</si>
  <si>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</si>
  <si>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</si>
  <si>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</si>
  <si>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</si>
  <si>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</si>
  <si>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</si>
  <si>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</si>
  <si>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</si>
  <si>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</si>
  <si>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</si>
  <si>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</si>
  <si>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</si>
  <si>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</si>
  <si>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</si>
  <si>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</si>
  <si>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</si>
  <si>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</si>
  <si>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</si>
  <si>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</si>
  <si>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</si>
  <si>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</si>
  <si>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</si>
  <si>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</si>
  <si>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</si>
  <si>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</si>
  <si>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</si>
  <si>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</si>
  <si>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</si>
  <si>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</si>
  <si>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</si>
  <si>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</si>
  <si>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</si>
  <si>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</si>
  <si>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</si>
  <si>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</si>
  <si>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</si>
  <si>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</si>
  <si>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</si>
  <si>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</si>
  <si>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</si>
  <si>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</si>
  <si>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</si>
  <si>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</si>
  <si>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</si>
  <si>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</si>
  <si>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</si>
  <si>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</si>
  <si>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</si>
  <si>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</si>
  <si>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</si>
  <si>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</si>
  <si>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</si>
  <si>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</si>
  <si>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</si>
  <si>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</si>
  <si>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</si>
  <si>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</si>
  <si>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</si>
  <si>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</si>
  <si>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</si>
  <si>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</si>
  <si>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</si>
  <si>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</si>
  <si>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</si>
  <si>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</si>
  <si>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</si>
  <si>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</si>
  <si>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</si>
  <si>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</si>
  <si>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</si>
  <si>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</si>
  <si>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</si>
  <si>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</si>
  <si>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</si>
  <si>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</si>
  <si>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</si>
  <si>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</si>
  <si>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</si>
  <si>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</si>
  <si>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</si>
  <si>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</si>
  <si>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</si>
  <si>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</si>
  <si>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</si>
  <si>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</si>
  <si>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</si>
  <si>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</si>
  <si>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</si>
  <si>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</si>
  <si>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</si>
  <si>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</si>
  <si>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</si>
  <si>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</si>
  <si>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</si>
  <si>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</si>
  <si>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</si>
  <si>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</si>
  <si>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</si>
  <si>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</si>
  <si>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</si>
  <si>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</si>
  <si>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</si>
  <si>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</si>
  <si>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</si>
  <si>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</si>
  <si>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</si>
  <si>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</si>
  <si>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</si>
  <si>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</si>
  <si>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</si>
  <si>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</si>
  <si>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</si>
  <si>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</si>
  <si>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</si>
  <si>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</si>
  <si>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</si>
  <si>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</si>
  <si>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</si>
  <si>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</si>
  <si>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</si>
  <si>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</si>
  <si>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</si>
  <si>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</si>
  <si>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</si>
  <si>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</si>
  <si>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</si>
  <si>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</si>
  <si>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</si>
  <si>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</si>
  <si>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</si>
  <si>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</si>
  <si>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</si>
  <si>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</si>
  <si>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</si>
  <si>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</si>
  <si>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</si>
  <si>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</si>
  <si>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</si>
  <si>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</si>
  <si>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</si>
  <si>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</si>
  <si>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</si>
  <si>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</si>
  <si>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</si>
  <si>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</si>
  <si>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</si>
  <si>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</si>
  <si>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</si>
  <si>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</si>
  <si>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</si>
  <si>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</si>
  <si>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</si>
  <si>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</si>
  <si>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</si>
  <si>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</si>
  <si>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</si>
  <si>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</si>
  <si>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</si>
  <si>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</si>
  <si>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</si>
  <si>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</si>
  <si>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</si>
  <si>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</si>
  <si>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</si>
  <si>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</si>
  <si>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</si>
  <si>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</si>
  <si>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</si>
  <si>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</si>
  <si>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</si>
  <si>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</si>
  <si>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</si>
  <si>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</si>
  <si>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</si>
  <si>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</si>
  <si>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</si>
  <si>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</si>
  <si>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</si>
  <si>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</si>
  <si>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</si>
  <si>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</si>
  <si>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</si>
  <si>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</si>
  <si>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</si>
  <si>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</si>
  <si>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</si>
  <si>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</si>
  <si>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</si>
  <si>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</si>
  <si>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</si>
  <si>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</si>
  <si>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</si>
  <si>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</si>
  <si>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</si>
  <si>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</si>
  <si>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</si>
  <si>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</si>
  <si>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</si>
  <si>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</si>
  <si>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</si>
  <si>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</si>
  <si>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</si>
  <si>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</si>
  <si>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</si>
  <si>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</si>
  <si>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</si>
  <si>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</si>
  <si>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</si>
  <si>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</si>
  <si>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</si>
  <si>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</si>
  <si>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</si>
  <si>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</si>
  <si>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</si>
  <si>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</si>
  <si>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</si>
  <si>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</si>
  <si>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</si>
  <si>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</si>
  <si>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</si>
  <si>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</si>
  <si>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</si>
  <si>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</si>
  <si>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</si>
  <si>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</si>
  <si>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</si>
  <si>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</si>
  <si>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</si>
  <si>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</si>
  <si>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</si>
  <si>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</si>
  <si>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</si>
  <si>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</si>
  <si>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</si>
  <si>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</si>
  <si>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</si>
  <si>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</si>
  <si>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</si>
  <si>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</si>
  <si>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</si>
  <si>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</si>
  <si>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</si>
  <si>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</si>
  <si>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</si>
  <si>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</si>
  <si>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</si>
  <si>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</si>
  <si>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</si>
  <si>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</si>
  <si>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</si>
  <si>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</si>
  <si>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</si>
  <si>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</si>
  <si>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</si>
  <si>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</si>
  <si>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</si>
  <si>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</si>
  <si>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</si>
  <si>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</si>
  <si>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</si>
  <si>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</si>
  <si>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</si>
  <si>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</si>
  <si>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</si>
  <si>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</si>
  <si>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</si>
  <si>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</si>
  <si>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</si>
  <si>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</si>
  <si>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</si>
  <si>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</si>
  <si>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</si>
  <si>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</si>
  <si>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</si>
  <si>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</si>
  <si>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</si>
  <si>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</si>
  <si>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</si>
  <si>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</si>
  <si>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</si>
  <si>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</si>
  <si>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</si>
  <si>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</si>
  <si>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</si>
  <si>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</si>
  <si>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</si>
  <si>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</si>
  <si>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</si>
  <si>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</si>
  <si>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</si>
  <si>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</si>
  <si>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</si>
  <si>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</si>
  <si>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</si>
  <si>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</si>
  <si>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</si>
  <si>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</si>
  <si>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</si>
  <si>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</si>
  <si>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</si>
  <si>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</si>
  <si>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</si>
  <si>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</si>
  <si>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</si>
  <si>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</si>
  <si>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</si>
  <si>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</si>
  <si>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</si>
  <si>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</si>
  <si>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</si>
  <si>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</si>
  <si>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</si>
  <si>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</si>
  <si>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</si>
  <si>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</si>
  <si>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</si>
  <si>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</si>
  <si>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</si>
  <si>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</si>
  <si>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</si>
  <si>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</si>
  <si>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</si>
  <si>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</si>
  <si>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</si>
  <si>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</si>
  <si>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</si>
  <si>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</si>
  <si>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</si>
  <si>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</si>
  <si>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</si>
  <si>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</si>
  <si>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</si>
  <si>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</si>
  <si>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</si>
  <si>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</si>
  <si>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</si>
  <si>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</si>
  <si>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</si>
  <si>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</si>
  <si>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</si>
  <si>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</si>
  <si>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</si>
  <si>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</si>
  <si>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</si>
  <si>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</si>
  <si>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</si>
  <si>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</si>
  <si>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</si>
  <si>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</si>
  <si>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</si>
  <si>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</si>
  <si>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</si>
  <si>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</si>
  <si>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</si>
  <si>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</si>
  <si>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</si>
  <si>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</si>
  <si>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</si>
  <si>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</si>
  <si>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</si>
  <si>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</si>
  <si>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</si>
  <si>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</si>
  <si>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</si>
  <si>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</si>
  <si>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</si>
  <si>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</si>
  <si>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</si>
  <si>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</si>
  <si>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</si>
  <si>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</si>
  <si>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</si>
  <si>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</si>
  <si>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</si>
  <si>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</si>
  <si>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</si>
  <si>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</si>
  <si>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</si>
  <si>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</si>
  <si>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</si>
  <si>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</si>
  <si>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</si>
  <si>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</si>
  <si>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</si>
  <si>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</si>
  <si>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</si>
  <si>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</si>
  <si>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</si>
  <si>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</si>
  <si>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</si>
  <si>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</si>
  <si>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</si>
  <si>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</si>
  <si>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</si>
  <si>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</si>
  <si>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</si>
  <si>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</si>
  <si>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</si>
  <si>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</si>
  <si>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</si>
  <si>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</si>
  <si>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</si>
  <si>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</si>
  <si>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</si>
  <si>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</si>
  <si>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</si>
  <si>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</si>
  <si>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</si>
  <si>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</si>
  <si>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</si>
  <si>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</si>
  <si>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</si>
  <si>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</si>
  <si>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</si>
  <si>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</si>
  <si>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</si>
  <si>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</si>
  <si>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</si>
  <si>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</si>
  <si>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</si>
  <si>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</si>
  <si>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</si>
  <si>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</si>
  <si>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</si>
  <si>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</si>
  <si>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</si>
  <si>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</si>
  <si>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</si>
  <si>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</si>
  <si>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</si>
  <si>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</si>
  <si>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</si>
  <si>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</si>
  <si>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</si>
  <si>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</si>
  <si>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</si>
  <si>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</si>
  <si>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</si>
  <si>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</si>
  <si>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</si>
  <si>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</si>
  <si>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</si>
  <si>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</si>
  <si>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</si>
  <si>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</si>
  <si>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</si>
  <si>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</si>
  <si>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</si>
  <si>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</si>
  <si>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</si>
  <si>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</si>
  <si>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</si>
  <si>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</si>
  <si>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</si>
  <si>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</si>
  <si>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</si>
  <si>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</si>
  <si>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</si>
  <si>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</si>
  <si>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</si>
  <si>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</si>
  <si>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</si>
  <si>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</si>
  <si>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</si>
  <si>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</si>
  <si>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</si>
  <si>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</si>
  <si>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</si>
  <si>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</si>
  <si>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</si>
  <si>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</si>
  <si>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</si>
  <si>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</si>
  <si>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</si>
  <si>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</si>
  <si>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</si>
  <si>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</si>
  <si>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</si>
  <si>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</si>
  <si>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</si>
  <si>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</si>
  <si>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</si>
  <si>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</si>
  <si>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</si>
  <si>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</si>
  <si>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</si>
  <si>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</si>
  <si>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</si>
  <si>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</si>
  <si>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</si>
  <si>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</si>
  <si>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</si>
  <si>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</si>
  <si>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</si>
  <si>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</si>
  <si>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</si>
  <si>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</si>
  <si>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</si>
  <si>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</si>
  <si>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</si>
  <si>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</si>
  <si>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</si>
  <si>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</si>
  <si>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</si>
  <si>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</si>
  <si>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</si>
  <si>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</si>
  <si>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</si>
  <si>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</si>
  <si>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</si>
  <si>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</si>
  <si>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</si>
  <si>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</si>
  <si>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</si>
  <si>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</si>
  <si>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</si>
  <si>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</si>
  <si>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</si>
  <si>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</si>
  <si>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</si>
  <si>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</si>
  <si>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</si>
  <si>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</si>
  <si>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</si>
  <si>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</si>
  <si>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</si>
  <si>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</si>
  <si>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</si>
  <si>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</si>
  <si>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</si>
  <si>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</si>
  <si>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</si>
  <si>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</si>
  <si>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</si>
  <si>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</si>
  <si>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</si>
  <si>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</si>
  <si>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</si>
  <si>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</si>
  <si>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</si>
  <si>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</si>
  <si>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</si>
  <si>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</si>
  <si>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</si>
  <si>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</si>
  <si>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</si>
  <si>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</si>
  <si>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</si>
  <si>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</si>
  <si>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</si>
  <si>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</si>
  <si>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</si>
  <si>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</si>
  <si>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</si>
  <si>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</si>
  <si>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</si>
  <si>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</si>
  <si>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</si>
  <si>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</si>
  <si>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</si>
  <si>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</si>
  <si>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</si>
  <si>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</si>
  <si>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</si>
  <si>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</si>
  <si>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</si>
  <si>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</si>
  <si>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</si>
  <si>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</si>
  <si>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</si>
  <si>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</si>
  <si>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</si>
  <si>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</si>
  <si>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</si>
  <si>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</si>
  <si>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</si>
  <si>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</si>
  <si>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</si>
  <si>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</si>
  <si>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</si>
  <si>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</si>
  <si>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</si>
  <si>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</si>
  <si>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</si>
  <si>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</si>
  <si>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</si>
  <si>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</si>
  <si>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</si>
  <si>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</si>
  <si>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</si>
  <si>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</si>
  <si>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</si>
  <si>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</si>
  <si>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</si>
  <si>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</si>
  <si>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</si>
  <si>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</si>
  <si>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</si>
  <si>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</si>
  <si>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</si>
  <si>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</si>
  <si>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</si>
  <si>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</si>
  <si>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</si>
  <si>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</si>
  <si>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</si>
  <si>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</si>
  <si>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</si>
  <si>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</si>
  <si>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</si>
  <si>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</si>
  <si>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</si>
  <si>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</si>
  <si>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</si>
  <si>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</si>
  <si>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</si>
  <si>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</si>
  <si>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</si>
  <si>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</si>
  <si>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</si>
  <si>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</si>
  <si>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</si>
  <si>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</si>
  <si>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</si>
  <si>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</si>
  <si>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</si>
  <si>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</si>
  <si>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</si>
  <si>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</si>
  <si>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</si>
  <si>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</si>
  <si>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</si>
  <si>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</si>
  <si>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</si>
  <si>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</si>
  <si>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</si>
  <si>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</si>
  <si>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</si>
  <si>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</si>
  <si>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</si>
  <si>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</si>
  <si>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</si>
  <si>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</si>
  <si>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</si>
  <si>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</si>
  <si>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</si>
  <si>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</si>
  <si>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</si>
  <si>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</si>
  <si>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</si>
  <si>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</si>
  <si>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</si>
  <si>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</si>
  <si>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</si>
  <si>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</si>
  <si>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</si>
  <si>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</si>
  <si>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</si>
  <si>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</si>
  <si>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</si>
  <si>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</si>
  <si>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</si>
  <si>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</si>
  <si>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</si>
  <si>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</si>
  <si>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</si>
  <si>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</si>
  <si>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</si>
  <si>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</si>
  <si>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</si>
  <si>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</si>
  <si>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</si>
  <si>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</si>
  <si>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</si>
  <si>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</si>
  <si>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</si>
  <si>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</si>
  <si>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</si>
  <si>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</si>
  <si>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</si>
  <si>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</si>
  <si>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</si>
  <si>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</si>
  <si>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</si>
  <si>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</si>
  <si>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</si>
  <si>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</si>
  <si>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</si>
  <si>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</si>
  <si>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</si>
  <si>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</si>
  <si>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</si>
  <si>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</si>
  <si>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</si>
  <si>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</si>
  <si>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</si>
  <si>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</si>
  <si>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</si>
  <si>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</si>
  <si>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</si>
  <si>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</si>
  <si>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</si>
  <si>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</si>
  <si>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</si>
  <si>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</si>
  <si>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</si>
  <si>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</si>
  <si>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</si>
  <si>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</si>
  <si>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</si>
  <si>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</si>
  <si>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</si>
  <si>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</si>
  <si>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</si>
  <si>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</si>
  <si>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</si>
  <si>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</si>
  <si>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</si>
  <si>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</si>
  <si>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</si>
  <si>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</si>
  <si>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</si>
  <si>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</si>
  <si>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</si>
  <si>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</si>
  <si>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</si>
  <si>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</si>
  <si>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</si>
  <si>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</si>
  <si>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</si>
  <si>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</si>
  <si>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</si>
  <si>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</si>
  <si>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</si>
  <si>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</si>
  <si>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</si>
  <si>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</si>
  <si>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</si>
  <si>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</si>
  <si>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</si>
  <si>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</si>
  <si>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</si>
  <si>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</si>
  <si>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</si>
  <si>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</si>
  <si>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</si>
  <si>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</si>
  <si>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</si>
  <si>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</si>
  <si>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</si>
  <si>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</si>
  <si>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</si>
  <si>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</si>
  <si>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</si>
  <si>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</si>
  <si>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</si>
  <si>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</si>
  <si>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</si>
  <si>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</si>
  <si>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</si>
  <si>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</si>
  <si>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</si>
  <si>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</si>
  <si>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</si>
  <si>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</si>
  <si>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</si>
  <si>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</si>
  <si>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</si>
  <si>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</si>
  <si>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</si>
  <si>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</si>
  <si>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</si>
  <si>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</si>
  <si>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</si>
  <si>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</si>
  <si>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</si>
  <si>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</si>
  <si>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</si>
  <si>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</si>
  <si>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</si>
  <si>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</si>
  <si>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</si>
  <si>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</si>
  <si>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</si>
  <si>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</si>
  <si>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</si>
  <si>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</si>
  <si>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</si>
  <si>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</si>
  <si>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</si>
  <si>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</si>
  <si>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</si>
  <si>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</si>
  <si>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</si>
  <si>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</si>
  <si>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</si>
  <si>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</si>
  <si>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</si>
  <si>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</si>
  <si>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</si>
  <si>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</si>
  <si>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</si>
  <si>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</si>
  <si>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</si>
  <si>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</si>
  <si>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</si>
  <si>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</si>
  <si>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</si>
  <si>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</si>
  <si>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</si>
  <si>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</si>
  <si>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</si>
  <si>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</si>
  <si>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</si>
  <si>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</si>
  <si>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</si>
  <si>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</si>
  <si>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</si>
  <si>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</si>
  <si>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</si>
  <si>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</si>
  <si>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</si>
  <si>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</si>
  <si>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</si>
  <si>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</si>
  <si>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</si>
  <si>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</si>
  <si>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</si>
  <si>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</si>
  <si>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</si>
  <si>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</si>
  <si>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</si>
  <si>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</si>
  <si>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</si>
  <si>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</si>
  <si>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</si>
  <si>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</si>
  <si>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</si>
  <si>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</si>
  <si>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</si>
  <si>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</si>
  <si>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</si>
  <si>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</si>
  <si>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</si>
  <si>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</si>
  <si>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</si>
  <si>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</si>
  <si>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</si>
  <si>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</si>
  <si>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</si>
  <si>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</si>
  <si>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</si>
  <si>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</si>
  <si>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</si>
  <si>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</si>
  <si>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</si>
  <si>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</si>
  <si>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</si>
  <si>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</si>
  <si>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</si>
  <si>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</si>
  <si>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</si>
  <si>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</si>
  <si>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</si>
  <si>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</si>
  <si>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</si>
  <si>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</si>
  <si>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</si>
  <si>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</si>
  <si>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</si>
  <si>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</si>
  <si>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</si>
  <si>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</si>
  <si>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</si>
  <si>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</si>
  <si>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</si>
  <si>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</si>
  <si>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</si>
  <si>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</si>
  <si>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</si>
  <si>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</si>
  <si>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</si>
  <si>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</si>
  <si>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</si>
  <si>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</si>
  <si>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</si>
  <si>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</si>
  <si>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</si>
  <si>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</si>
  <si>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</si>
  <si>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</si>
  <si>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</si>
  <si>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</si>
  <si>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</si>
  <si>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</si>
  <si>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</si>
  <si>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</si>
  <si>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</si>
  <si>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</si>
  <si>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</si>
  <si>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</si>
  <si>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</si>
  <si>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</si>
  <si>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</si>
  <si>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</si>
  <si>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</si>
  <si>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</si>
  <si>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</si>
  <si>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</si>
  <si>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</si>
  <si>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</si>
  <si>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</si>
  <si>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</si>
  <si>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</si>
  <si>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</si>
  <si>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</si>
  <si>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</si>
  <si>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</si>
  <si>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</si>
  <si>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</si>
  <si>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</si>
  <si>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</si>
  <si>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</si>
  <si>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</si>
  <si>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</si>
  <si>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</si>
  <si>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</si>
  <si>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</si>
  <si>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</si>
  <si>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</si>
  <si>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</si>
  <si>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</si>
  <si>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</si>
  <si>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</si>
  <si>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</si>
  <si>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</si>
  <si>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</si>
  <si>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</si>
  <si>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</si>
  <si>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</si>
  <si>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</si>
  <si>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</si>
  <si>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</si>
  <si>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</si>
  <si>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</si>
  <si>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</si>
  <si>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</si>
  <si>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</si>
  <si>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</si>
  <si>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</si>
  <si>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</si>
  <si>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</si>
  <si>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</si>
  <si>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</si>
  <si>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</si>
  <si>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</si>
  <si>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</si>
  <si>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</si>
  <si>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</si>
  <si>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</si>
  <si>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</si>
  <si>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</si>
  <si>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</si>
  <si>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</si>
  <si>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</si>
  <si>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</si>
  <si>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</si>
  <si>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</si>
  <si>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</si>
  <si>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</si>
  <si>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</si>
  <si>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</si>
  <si>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</si>
  <si>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</si>
  <si>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</si>
  <si>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</si>
  <si>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</si>
  <si>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</si>
  <si>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</si>
  <si>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</si>
  <si>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</si>
  <si>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</si>
  <si>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</si>
  <si>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</si>
  <si>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</si>
  <si>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</si>
  <si>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</si>
  <si>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</si>
  <si>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</si>
  <si>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</si>
  <si>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</si>
  <si>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</si>
  <si>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</si>
  <si>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</si>
  <si>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</si>
  <si>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</si>
  <si>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</si>
  <si>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</si>
  <si>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</si>
  <si>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</si>
  <si>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</si>
  <si>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</si>
  <si>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</si>
  <si>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</si>
  <si>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</si>
  <si>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</si>
  <si>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</si>
  <si>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</si>
  <si>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</si>
  <si>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</si>
  <si>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</si>
  <si>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</si>
  <si>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</si>
  <si>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</si>
  <si>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</si>
  <si>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</si>
  <si>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</si>
  <si>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</si>
  <si>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</si>
  <si>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</si>
  <si>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</si>
  <si>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</si>
  <si>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</si>
  <si>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</si>
  <si>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</si>
  <si>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</si>
  <si>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</si>
  <si>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</si>
  <si>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</si>
  <si>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</si>
  <si>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</si>
  <si>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</si>
  <si>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</si>
  <si>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</si>
  <si>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</si>
  <si>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</si>
  <si>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</si>
  <si>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</si>
  <si>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</si>
  <si>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</si>
  <si>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</si>
  <si>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</si>
  <si>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</si>
  <si>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</si>
  <si>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</si>
  <si>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</si>
  <si>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</si>
  <si>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</si>
  <si>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</si>
  <si>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</si>
  <si>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</si>
  <si>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</si>
  <si>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</si>
  <si>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</si>
  <si>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</si>
  <si>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</si>
  <si>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</si>
  <si>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</si>
  <si>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</si>
  <si>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</si>
  <si>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</si>
  <si>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</si>
  <si>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</si>
  <si>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</si>
  <si>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</si>
  <si>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</si>
  <si>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</si>
  <si>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</si>
  <si>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</si>
  <si>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</si>
  <si>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</si>
  <si>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</si>
  <si>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</si>
  <si>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</si>
  <si>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</si>
  <si>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</si>
  <si>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</si>
  <si>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</si>
  <si>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</si>
  <si>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</si>
  <si>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</si>
  <si>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</si>
  <si>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</si>
  <si>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</si>
  <si>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</si>
  <si>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</si>
  <si>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</si>
  <si>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</si>
  <si>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</si>
  <si>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</si>
  <si>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</si>
  <si>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</si>
  <si>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</si>
  <si>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</si>
  <si>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</si>
  <si>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</si>
  <si>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</si>
  <si>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</si>
  <si>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</si>
  <si>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</si>
  <si>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</si>
  <si>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</si>
  <si>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</si>
  <si>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</si>
  <si>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</si>
  <si>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</si>
  <si>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</si>
  <si>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</si>
  <si>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</si>
  <si>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</si>
  <si>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</si>
  <si>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</si>
  <si>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</si>
  <si>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</si>
  <si>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</si>
  <si>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</si>
  <si>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</si>
  <si>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</si>
  <si>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</si>
  <si>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</si>
  <si>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</si>
  <si>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</si>
  <si>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</si>
  <si>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</si>
  <si>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</si>
  <si>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</si>
  <si>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</si>
  <si>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</si>
  <si>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</si>
  <si>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</si>
  <si>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</si>
  <si>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</si>
  <si>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</si>
  <si>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</si>
  <si>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</si>
  <si>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</si>
  <si>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</si>
  <si>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</si>
  <si>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</si>
  <si>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</si>
  <si>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</si>
  <si>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</si>
  <si>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</si>
  <si>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</si>
  <si>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</si>
  <si>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</si>
  <si>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</si>
  <si>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</si>
  <si>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</si>
  <si>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</si>
  <si>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</si>
  <si>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</si>
  <si>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</si>
  <si>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</si>
  <si>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</si>
  <si>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</si>
  <si>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</si>
  <si>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</si>
  <si>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</si>
  <si>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</si>
  <si>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</si>
  <si>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</si>
  <si>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</si>
  <si>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</si>
  <si>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</si>
  <si>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</si>
  <si>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</si>
  <si>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</si>
  <si>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</si>
  <si>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</si>
  <si>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</si>
  <si>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</si>
  <si>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</si>
  <si>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</si>
  <si>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</si>
  <si>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</si>
  <si>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</si>
  <si>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</si>
  <si>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</si>
  <si>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</si>
  <si>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</si>
  <si>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</si>
  <si>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</si>
  <si>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</si>
  <si>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</si>
  <si>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</si>
  <si>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</si>
  <si>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</si>
  <si>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</si>
  <si>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</si>
  <si>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</si>
  <si>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</si>
  <si>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</si>
  <si>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</si>
  <si>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</si>
  <si>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</si>
  <si>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</si>
  <si>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</si>
  <si>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</si>
  <si>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</si>
  <si>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</si>
  <si>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</si>
  <si>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</si>
  <si>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</si>
  <si>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</si>
  <si>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</si>
  <si>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</si>
  <si>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</si>
  <si>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</si>
  <si>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</si>
  <si>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</si>
  <si>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</si>
  <si>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</si>
  <si>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</si>
  <si>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</si>
  <si>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</si>
  <si>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</si>
  <si>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</si>
  <si>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</si>
  <si>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</si>
  <si>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</si>
  <si>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</si>
  <si>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</si>
  <si>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</si>
  <si>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</si>
  <si>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</si>
  <si>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</si>
  <si>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</si>
  <si>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</si>
  <si>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</si>
  <si>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</si>
  <si>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</si>
  <si>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</si>
  <si>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</si>
  <si>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</si>
  <si>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</si>
  <si>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</si>
  <si>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</si>
  <si>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</si>
  <si>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</si>
  <si>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</si>
  <si>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</si>
  <si>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</si>
  <si>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</si>
  <si>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</si>
  <si>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</si>
  <si>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</si>
  <si>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</si>
  <si>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</si>
  <si>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</si>
  <si>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</si>
  <si>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</si>
  <si>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</si>
  <si>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</si>
  <si>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</si>
  <si>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</si>
  <si>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</si>
  <si>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</si>
  <si>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</si>
  <si>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</si>
  <si>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</si>
  <si>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</si>
  <si>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</si>
  <si>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</si>
  <si>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</si>
  <si>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</si>
  <si>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</si>
  <si>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</si>
  <si>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</si>
  <si>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</si>
  <si>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</si>
  <si>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</si>
  <si>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</si>
  <si>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</si>
  <si>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</si>
  <si>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</si>
  <si>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</si>
  <si>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</si>
  <si>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</si>
  <si>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</si>
  <si>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</si>
  <si>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</si>
  <si>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</si>
  <si>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</si>
  <si>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</si>
  <si>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</si>
  <si>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</si>
  <si>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</si>
  <si>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</si>
  <si>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</si>
  <si>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</si>
  <si>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</si>
  <si>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</si>
  <si>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</si>
  <si>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</si>
  <si>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</si>
  <si>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</si>
  <si>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</si>
  <si>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</si>
  <si>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</si>
  <si>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</si>
  <si>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</si>
  <si>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</si>
  <si>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</si>
  <si>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</si>
  <si>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</si>
  <si>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</si>
  <si>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</si>
  <si>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</si>
  <si>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</si>
  <si>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</si>
  <si>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</si>
  <si>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</si>
  <si>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</si>
  <si>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</si>
  <si>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</si>
  <si>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</si>
  <si>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</si>
  <si>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</si>
  <si>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</si>
  <si>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</si>
  <si>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</si>
  <si>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</si>
  <si>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</si>
  <si>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</si>
  <si>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</si>
  <si>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</si>
  <si>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</si>
  <si>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</si>
  <si>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</si>
  <si>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</si>
  <si>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</si>
  <si>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</si>
  <si>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</si>
  <si>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</si>
  <si>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</si>
  <si>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</si>
  <si>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</si>
  <si>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</si>
  <si>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</si>
  <si>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</si>
  <si>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</si>
  <si>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</si>
  <si>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</si>
  <si>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</si>
  <si>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</si>
  <si>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</si>
  <si>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</si>
  <si>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</si>
  <si>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</si>
  <si>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</si>
  <si>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</si>
  <si>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</si>
  <si>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</si>
  <si>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</si>
  <si>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</si>
  <si>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</si>
  <si>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</si>
  <si>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</si>
  <si>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</si>
  <si>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</si>
  <si>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</si>
  <si>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</si>
  <si>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</si>
  <si>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</si>
  <si>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</si>
  <si>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</si>
  <si>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</si>
  <si>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</si>
  <si>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</si>
  <si>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</si>
  <si>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</si>
  <si>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</si>
  <si>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</si>
  <si>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</si>
  <si>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</si>
  <si>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</si>
  <si>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</si>
  <si>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</si>
  <si>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</si>
  <si>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</si>
  <si>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</si>
  <si>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</si>
  <si>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</si>
  <si>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</si>
  <si>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</si>
  <si>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</si>
  <si>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</si>
  <si>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</si>
  <si>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</si>
  <si>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</si>
  <si>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</si>
  <si>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</si>
  <si>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</si>
  <si>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</si>
  <si>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</si>
  <si>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</si>
  <si>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</si>
  <si>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</si>
  <si>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</si>
  <si>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</si>
  <si>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</si>
  <si>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</si>
  <si>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</si>
  <si>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</si>
  <si>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</si>
  <si>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</si>
  <si>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</si>
  <si>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</si>
  <si>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</si>
  <si>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</si>
  <si>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</si>
  <si>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</si>
  <si>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</si>
  <si>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</si>
  <si>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</si>
  <si>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</si>
  <si>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</si>
  <si>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</si>
  <si>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</si>
  <si>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</si>
  <si>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</si>
  <si>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</si>
  <si>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</si>
  <si>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</si>
  <si>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</si>
  <si>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</si>
  <si>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</si>
  <si>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</si>
  <si>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</si>
  <si>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</si>
  <si>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</si>
  <si>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</si>
  <si>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</si>
  <si>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</si>
  <si>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</si>
  <si>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</si>
  <si>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</si>
  <si>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</si>
  <si>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</si>
  <si>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</si>
  <si>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</si>
  <si>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</si>
  <si>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</si>
  <si>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</si>
  <si>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</si>
  <si>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</si>
  <si>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</si>
  <si>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</si>
  <si>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</si>
  <si>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</si>
  <si>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</si>
  <si>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</si>
  <si>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</si>
  <si>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</si>
  <si>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</si>
  <si>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</si>
  <si>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</si>
  <si>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</si>
  <si>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</si>
  <si>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</si>
  <si>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</si>
  <si>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</si>
  <si>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</si>
  <si>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</si>
  <si>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</si>
  <si>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</si>
  <si>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</si>
  <si>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</si>
  <si>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</si>
  <si>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</si>
  <si>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</si>
  <si>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</si>
  <si>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</si>
  <si>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</si>
  <si>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</si>
  <si>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</si>
  <si>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</si>
  <si>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</si>
  <si>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</si>
  <si>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</si>
  <si>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</si>
  <si>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</si>
  <si>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</si>
  <si>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</si>
  <si>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</si>
  <si>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</si>
  <si>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</si>
  <si>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</si>
  <si>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</si>
  <si>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</si>
  <si>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</si>
  <si>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</si>
  <si>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</si>
  <si>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</si>
  <si>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</si>
  <si>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</si>
  <si>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</si>
  <si>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</si>
  <si>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</si>
  <si>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</si>
  <si>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</si>
  <si>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</si>
  <si>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</si>
  <si>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</si>
  <si>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</si>
  <si>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</si>
  <si>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</si>
  <si>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</si>
  <si>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</si>
  <si>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</si>
  <si>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</si>
  <si>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</si>
  <si>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</si>
  <si>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</si>
  <si>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</si>
  <si>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</si>
  <si>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</si>
  <si>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</si>
  <si>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</si>
  <si>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</si>
  <si>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</si>
  <si>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</si>
  <si>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</si>
  <si>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</si>
  <si>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</si>
  <si>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</si>
  <si>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</si>
  <si>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</si>
  <si>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</si>
  <si>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</si>
  <si>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</si>
  <si>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</si>
  <si>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</si>
  <si>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</si>
  <si>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</si>
  <si>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</si>
  <si>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</si>
  <si>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</si>
  <si>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</si>
  <si>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</si>
  <si>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</si>
  <si>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</si>
  <si>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</si>
  <si>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</si>
  <si>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</si>
  <si>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</si>
  <si>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</si>
  <si>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</si>
  <si>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</si>
  <si>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</si>
  <si>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</si>
  <si>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</si>
  <si>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</si>
  <si>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</si>
  <si>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</si>
  <si>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</si>
  <si>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</si>
  <si>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</si>
  <si>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</si>
  <si>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</si>
  <si>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</si>
  <si>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</si>
  <si>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</si>
  <si>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</si>
  <si>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</si>
  <si>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</si>
  <si>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</si>
  <si>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</si>
  <si>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</si>
  <si>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</si>
  <si>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</si>
  <si>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</si>
  <si>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</si>
  <si>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</si>
  <si>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</si>
  <si>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</si>
  <si>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</si>
  <si>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</si>
  <si>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</si>
  <si>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</si>
  <si>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</si>
  <si>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</si>
  <si>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</si>
  <si>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</si>
  <si>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</si>
  <si>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</si>
  <si>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</si>
  <si>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</si>
  <si>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</si>
  <si>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</si>
  <si>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</si>
  <si>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</si>
  <si>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</si>
  <si>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</si>
  <si>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</si>
  <si>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</si>
  <si>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</si>
  <si>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</si>
  <si>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</si>
  <si>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</si>
  <si>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</si>
  <si>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</si>
  <si>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</si>
  <si>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</si>
  <si>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</si>
  <si>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</si>
  <si>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</si>
  <si>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</si>
  <si>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</si>
  <si>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</si>
  <si>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</si>
  <si>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</si>
  <si>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</si>
  <si>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</si>
  <si>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</si>
  <si>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</si>
  <si>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</si>
  <si>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</si>
  <si>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</si>
  <si>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</si>
  <si>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</si>
  <si>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</si>
  <si>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</si>
  <si>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</si>
  <si>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</si>
  <si>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</si>
  <si>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</si>
  <si>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</si>
  <si>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</si>
  <si>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</si>
  <si>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</si>
  <si>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</si>
  <si>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</si>
  <si>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</si>
  <si>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</si>
  <si>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</si>
  <si>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</si>
  <si>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</si>
  <si>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</si>
  <si>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</si>
  <si>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</si>
  <si>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</si>
  <si>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</si>
  <si>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</si>
  <si>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</si>
  <si>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</si>
  <si>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</si>
  <si>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</si>
  <si>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</si>
  <si>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</si>
  <si>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</si>
  <si>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</si>
  <si>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</si>
  <si>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</si>
  <si>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</si>
  <si>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</si>
  <si>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</si>
  <si>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</si>
  <si>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</si>
  <si>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</si>
  <si>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</si>
  <si>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</si>
  <si>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</si>
  <si>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</si>
  <si>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</si>
  <si>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</si>
  <si>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</si>
  <si>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</si>
  <si>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</si>
  <si>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</si>
  <si>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</si>
  <si>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</si>
  <si>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</si>
  <si>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</si>
  <si>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</si>
  <si>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</si>
  <si>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</si>
  <si>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</si>
  <si>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</si>
  <si>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</si>
  <si>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</si>
  <si>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</si>
  <si>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</si>
  <si>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</si>
  <si>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</si>
  <si>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</si>
  <si>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</si>
  <si>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</si>
  <si>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</si>
  <si>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</si>
  <si>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</si>
  <si>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</si>
  <si>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</si>
  <si>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</si>
  <si>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</si>
  <si>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</si>
  <si>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</si>
  <si>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</si>
  <si>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</si>
  <si>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</si>
  <si>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</si>
  <si>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</si>
  <si>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</si>
  <si>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</si>
  <si>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</si>
  <si>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</si>
  <si>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</si>
  <si>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</si>
  <si>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</si>
  <si>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</si>
  <si>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</si>
  <si>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</si>
  <si>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</si>
  <si>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</si>
  <si>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</si>
  <si>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</si>
  <si>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</si>
  <si>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</si>
  <si>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</si>
  <si>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</si>
  <si>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</si>
  <si>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</si>
  <si>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</si>
  <si>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</si>
  <si>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</si>
  <si>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</si>
  <si>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</si>
  <si>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</si>
  <si>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</si>
  <si>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</si>
  <si>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</si>
  <si>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</si>
  <si>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</si>
  <si>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</si>
  <si>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</si>
  <si>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</si>
  <si>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</si>
  <si>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</si>
  <si>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</si>
  <si>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</si>
  <si>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</si>
  <si>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</si>
  <si>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</si>
  <si>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</si>
  <si>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</si>
  <si>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</si>
  <si>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</si>
  <si>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</si>
  <si>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</si>
  <si>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</si>
  <si>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</si>
  <si>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</si>
  <si>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</si>
  <si>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</si>
  <si>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</si>
  <si>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</si>
  <si>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</si>
  <si>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</si>
  <si>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</si>
  <si>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</si>
  <si>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</si>
  <si>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</si>
  <si>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</si>
  <si>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</si>
  <si>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</si>
  <si>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</si>
  <si>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</si>
  <si>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</si>
  <si>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</si>
  <si>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</si>
  <si>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</si>
  <si>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</si>
  <si>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</si>
  <si>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</si>
  <si>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</si>
  <si>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</si>
  <si>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</si>
  <si>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</si>
  <si>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</si>
  <si>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</si>
  <si>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</si>
  <si>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</si>
  <si>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</si>
  <si>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</si>
  <si>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</si>
  <si>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</si>
  <si>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</si>
  <si>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</si>
  <si>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</si>
  <si>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</si>
  <si>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</si>
  <si>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</si>
  <si>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</si>
  <si>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</si>
  <si>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</si>
  <si>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</si>
  <si>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</si>
  <si>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</si>
  <si>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</si>
  <si>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</si>
  <si>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</si>
  <si>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</si>
  <si>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</si>
  <si>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</si>
  <si>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</si>
  <si>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</si>
  <si>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</si>
  <si>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</si>
  <si>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</si>
  <si>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</si>
  <si>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</si>
  <si>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</si>
  <si>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</si>
  <si>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</si>
  <si>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</si>
  <si>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</si>
  <si>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</si>
  <si>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</si>
  <si>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</si>
  <si>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</si>
  <si>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</si>
  <si>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</si>
  <si>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</si>
  <si>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</si>
  <si>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</si>
  <si>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</si>
  <si>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</si>
  <si>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</si>
  <si>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</si>
  <si>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</si>
  <si>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</si>
  <si>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</si>
  <si>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</si>
  <si>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</si>
  <si>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</si>
  <si>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</si>
  <si>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</si>
  <si>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</si>
  <si>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</si>
  <si>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</si>
  <si>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</si>
  <si>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</si>
  <si>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</si>
  <si>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</si>
  <si>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</si>
  <si>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</si>
  <si>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</si>
  <si>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</si>
  <si>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</si>
  <si>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</si>
  <si>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</si>
  <si>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</si>
  <si>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</si>
  <si>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</si>
  <si>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</si>
  <si>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</si>
  <si>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</si>
  <si>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</si>
  <si>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</si>
  <si>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</si>
  <si>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</si>
  <si>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</si>
  <si>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</si>
  <si>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</si>
  <si>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</si>
  <si>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</si>
  <si>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</si>
  <si>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</si>
  <si>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</si>
  <si>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</si>
  <si>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</si>
  <si>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</si>
  <si>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</si>
  <si>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</si>
  <si>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</si>
  <si>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</si>
  <si>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</si>
  <si>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</si>
  <si>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</si>
  <si>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</si>
  <si>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</si>
  <si>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</si>
  <si>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</si>
  <si>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</si>
  <si>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</si>
  <si>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</si>
  <si>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</si>
  <si>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</si>
  <si>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</si>
  <si>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</si>
  <si>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</si>
  <si>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</si>
  <si>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</si>
  <si>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</si>
  <si>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</si>
  <si>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</si>
  <si>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</si>
  <si>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</si>
  <si>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</si>
  <si>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</si>
  <si>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</si>
  <si>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</si>
  <si>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</si>
  <si>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</si>
  <si>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</si>
  <si>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</si>
  <si>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</si>
  <si>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</si>
  <si>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</si>
  <si>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</si>
  <si>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</si>
  <si>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</si>
  <si>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</si>
  <si>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</si>
  <si>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</si>
  <si>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</si>
  <si>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</si>
  <si>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</si>
  <si>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</si>
  <si>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</si>
  <si>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</si>
  <si>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</si>
  <si>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</si>
  <si>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</si>
  <si>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</si>
  <si>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</si>
  <si>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</si>
  <si>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</si>
  <si>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</si>
  <si>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</si>
  <si>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</si>
  <si>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</si>
  <si>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</si>
  <si>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</si>
  <si>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</si>
  <si>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</si>
  <si>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</si>
  <si>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</si>
  <si>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</si>
  <si>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</si>
  <si>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</si>
  <si>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</si>
  <si>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</si>
  <si>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</si>
  <si>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</si>
  <si>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</si>
  <si>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</si>
  <si>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</si>
  <si>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</si>
  <si>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</si>
  <si>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</si>
  <si>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</si>
  <si>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</si>
  <si>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</si>
  <si>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</si>
  <si>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</si>
  <si>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</si>
  <si>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</si>
  <si>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</si>
  <si>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</si>
  <si>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</si>
  <si>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</si>
  <si>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</si>
  <si>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</si>
  <si>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</si>
  <si>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</si>
  <si>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</si>
  <si>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</si>
  <si>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</si>
  <si>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</si>
  <si>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</si>
  <si>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</si>
  <si>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</si>
  <si>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</si>
  <si>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</si>
  <si>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</si>
  <si>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</si>
  <si>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</si>
  <si>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</si>
  <si>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</si>
  <si>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</si>
  <si>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</si>
  <si>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</si>
  <si>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</si>
  <si>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</si>
  <si>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</si>
  <si>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</si>
  <si>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</si>
  <si>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</si>
  <si>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</si>
  <si>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</si>
  <si>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</si>
  <si>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</si>
  <si>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</si>
  <si>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</si>
  <si>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</si>
  <si>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</si>
  <si>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</si>
  <si>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</si>
  <si>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</si>
  <si>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</si>
  <si>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</si>
  <si>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</si>
  <si>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</si>
  <si>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</si>
  <si>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</si>
  <si>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</si>
  <si>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</si>
  <si>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</si>
  <si>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</si>
  <si>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</si>
  <si>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</si>
  <si>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</si>
  <si>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</si>
  <si>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</si>
  <si>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</si>
  <si>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</si>
  <si>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</si>
  <si>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</si>
  <si>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</si>
  <si>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</si>
  <si>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</si>
  <si>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</si>
  <si>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</si>
  <si>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</si>
  <si>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</si>
  <si>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</si>
  <si>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</si>
  <si>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</si>
  <si>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</si>
  <si>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</si>
  <si>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</si>
  <si>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</si>
  <si>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</si>
  <si>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</si>
  <si>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</si>
  <si>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</si>
  <si>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</si>
  <si>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</si>
  <si>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</si>
  <si>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</si>
  <si>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</si>
  <si>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</si>
  <si>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</si>
  <si>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</si>
  <si>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</si>
  <si>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</si>
  <si>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</si>
  <si>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</si>
  <si>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</si>
  <si>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</si>
  <si>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</si>
  <si>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</si>
  <si>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</si>
  <si>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</si>
  <si>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</si>
  <si>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</si>
  <si>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</si>
  <si>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</si>
  <si>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</si>
  <si>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</si>
  <si>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</si>
  <si>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</si>
  <si>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</si>
  <si>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</si>
  <si>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</si>
  <si>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</si>
  <si>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</si>
  <si>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</si>
  <si>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</si>
  <si>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</si>
  <si>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</si>
  <si>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</si>
  <si>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</si>
  <si>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</si>
  <si>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</si>
  <si>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</si>
  <si>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</si>
  <si>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</si>
  <si>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</si>
  <si>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</si>
  <si>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</si>
  <si>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</si>
  <si>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</si>
  <si>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</si>
  <si>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</si>
  <si>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</si>
  <si>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</si>
  <si>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</si>
  <si>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</si>
  <si>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</si>
  <si>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</si>
  <si>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</si>
  <si>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</si>
  <si>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</si>
  <si>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</si>
  <si>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</si>
  <si>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</si>
  <si>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</si>
  <si>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</si>
  <si>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</si>
  <si>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</si>
  <si>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</si>
  <si>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</si>
  <si>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</si>
  <si>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</si>
  <si>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</si>
  <si>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</si>
  <si>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</si>
  <si>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</si>
  <si>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</si>
  <si>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</si>
  <si>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</si>
  <si>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</si>
  <si>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</si>
  <si>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</si>
  <si>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</si>
  <si>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</si>
  <si>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</si>
  <si>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</si>
  <si>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</si>
  <si>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</si>
  <si>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</si>
  <si>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</si>
  <si>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</si>
  <si>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</si>
  <si>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</si>
  <si>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</si>
  <si>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</si>
  <si>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</si>
  <si>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</si>
  <si>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</si>
  <si>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</si>
  <si>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</si>
  <si>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</si>
  <si>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</si>
  <si>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</si>
  <si>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</si>
  <si>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</si>
  <si>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</si>
  <si>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</si>
  <si>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</si>
  <si>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</si>
  <si>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</si>
  <si>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</si>
  <si>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</si>
  <si>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</si>
  <si>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</si>
  <si>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</si>
  <si>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</si>
  <si>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</si>
  <si>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</si>
  <si>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</si>
  <si>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</si>
  <si>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</si>
  <si>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</si>
  <si>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</si>
  <si>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</si>
  <si>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</si>
  <si>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</si>
  <si>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</si>
  <si>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</si>
  <si>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</si>
  <si>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</si>
  <si>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</si>
  <si>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</si>
  <si>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</si>
  <si>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</si>
  <si>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</si>
  <si>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</si>
  <si>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</si>
  <si>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</si>
  <si>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</si>
  <si>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</si>
  <si>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</si>
  <si>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</si>
  <si>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</si>
  <si>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</si>
  <si>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</si>
  <si>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</si>
  <si>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</si>
  <si>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</si>
  <si>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</si>
  <si>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</si>
  <si>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</si>
  <si>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</si>
  <si>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</si>
  <si>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</si>
  <si>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</si>
  <si>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</si>
  <si>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</si>
  <si>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</si>
  <si>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</si>
  <si>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</si>
  <si>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</si>
  <si>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</si>
  <si>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</si>
  <si>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</si>
  <si>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</si>
  <si>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</si>
  <si>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</si>
  <si>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</si>
  <si>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</si>
  <si>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</si>
  <si>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</si>
  <si>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</si>
  <si>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</si>
  <si>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</si>
  <si>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</si>
  <si>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</si>
  <si>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</si>
  <si>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</si>
  <si>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</si>
  <si>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</si>
  <si>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</si>
  <si>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</si>
  <si>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</si>
  <si>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</si>
  <si>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</si>
  <si>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</si>
  <si>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</si>
  <si>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</si>
  <si>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</si>
  <si>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</si>
  <si>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</si>
  <si>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</si>
  <si>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</si>
  <si>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</si>
  <si>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</si>
  <si>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</si>
  <si>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</si>
  <si>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</si>
  <si>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</si>
  <si>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</si>
  <si>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</si>
  <si>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</si>
  <si>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</si>
  <si>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</si>
  <si>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</si>
  <si>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</si>
  <si>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</si>
  <si>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</si>
  <si>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</si>
  <si>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</si>
  <si>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</si>
  <si>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</si>
  <si>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</si>
  <si>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</si>
  <si>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</si>
  <si>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</si>
  <si>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</si>
  <si>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</si>
  <si>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</si>
  <si>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</si>
  <si>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</si>
  <si>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</si>
  <si>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</si>
  <si>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</si>
  <si>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</si>
  <si>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</si>
  <si>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</si>
  <si>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</si>
  <si>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</si>
  <si>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</si>
  <si>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</si>
  <si>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</si>
  <si>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</si>
  <si>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</si>
  <si>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</si>
  <si>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</si>
  <si>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</si>
  <si>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</si>
  <si>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</si>
  <si>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</si>
  <si>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</si>
  <si>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</si>
  <si>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</si>
  <si>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</si>
  <si>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</si>
  <si>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</si>
  <si>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</si>
  <si>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</si>
  <si>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</si>
  <si>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</si>
  <si>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</si>
  <si>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</si>
  <si>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</si>
  <si>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</si>
  <si>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</si>
  <si>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</si>
  <si>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</si>
  <si>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</si>
  <si>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</si>
  <si>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</si>
  <si>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</si>
  <si>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</si>
  <si>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</si>
  <si>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</si>
  <si>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</si>
  <si>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</si>
  <si>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</si>
  <si>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</si>
  <si>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</si>
  <si>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</si>
  <si>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</si>
  <si>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</si>
  <si>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</si>
  <si>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</si>
  <si>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</si>
  <si>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</si>
  <si>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</si>
  <si>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</si>
  <si>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</si>
  <si>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</si>
  <si>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</si>
  <si>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</si>
  <si>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</si>
  <si>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</si>
  <si>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</si>
  <si>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</si>
  <si>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</si>
  <si>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</si>
  <si>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</si>
  <si>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</si>
  <si>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</si>
  <si>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</si>
  <si>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</si>
  <si>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</si>
  <si>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</si>
  <si>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</si>
  <si>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</si>
  <si>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</si>
  <si>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</si>
  <si>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</si>
  <si>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</si>
  <si>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</si>
  <si>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</si>
  <si>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</si>
  <si>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</si>
  <si>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</si>
  <si>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</si>
  <si>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</si>
  <si>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</si>
  <si>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</si>
  <si>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</si>
  <si>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</si>
  <si>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</si>
  <si>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</si>
  <si>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</si>
  <si>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</si>
  <si>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</si>
  <si>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</si>
  <si>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</si>
  <si>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</si>
  <si>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</si>
  <si>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</si>
  <si>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</si>
  <si>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</si>
  <si>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</si>
  <si>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</si>
  <si>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</si>
  <si>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</si>
  <si>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</si>
  <si>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</si>
  <si>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</si>
  <si>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</si>
  <si>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</si>
  <si>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</si>
  <si>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</si>
  <si>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</si>
  <si>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</si>
  <si>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</si>
  <si>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</si>
  <si>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</si>
  <si>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</si>
  <si>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</si>
  <si>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</si>
  <si>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</si>
  <si>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</si>
  <si>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</si>
  <si>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</si>
  <si>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</si>
  <si>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</si>
  <si>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</si>
  <si>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</si>
  <si>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</si>
  <si>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</si>
  <si>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</si>
  <si>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</si>
  <si>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</si>
  <si>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</si>
  <si>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</si>
  <si>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</si>
  <si>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</si>
  <si>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</si>
  <si>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</si>
  <si>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</si>
  <si>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</si>
  <si>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</si>
  <si>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</si>
  <si>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</si>
  <si>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</si>
  <si>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</si>
  <si>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</si>
  <si>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</si>
  <si>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</si>
  <si>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</si>
  <si>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</si>
  <si>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</si>
  <si>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</si>
  <si>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</si>
  <si>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</si>
  <si>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</si>
  <si>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</si>
  <si>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</si>
  <si>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</si>
  <si>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</si>
  <si>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</si>
  <si>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</si>
  <si>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</si>
  <si>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</si>
  <si>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</si>
  <si>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</si>
  <si>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</si>
  <si>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</si>
  <si>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</si>
  <si>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</si>
  <si>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</si>
  <si>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</si>
  <si>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</si>
  <si>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</si>
  <si>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</si>
  <si>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</si>
  <si>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</si>
  <si>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</si>
  <si>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</si>
  <si>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</si>
  <si>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</si>
  <si>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</si>
  <si>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</si>
  <si>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</si>
  <si>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</si>
  <si>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</si>
  <si>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</si>
  <si>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</si>
  <si>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</si>
  <si>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</si>
  <si>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</si>
  <si>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</si>
  <si>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</si>
  <si>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</si>
  <si>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</si>
  <si>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</si>
  <si>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</si>
  <si>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</si>
  <si>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</si>
  <si>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</si>
  <si>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</si>
  <si>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</si>
  <si>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</si>
  <si>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</si>
  <si>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</si>
  <si>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</si>
  <si>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</si>
  <si>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</si>
  <si>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</si>
  <si>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</si>
  <si>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</si>
  <si>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</si>
  <si>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</si>
  <si>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</si>
  <si>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</si>
  <si>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</si>
  <si>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</si>
  <si>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</si>
  <si>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</si>
  <si>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</si>
  <si>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</si>
  <si>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</si>
  <si>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</si>
  <si>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</si>
  <si>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</si>
  <si>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</si>
  <si>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</si>
  <si>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</si>
  <si>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</si>
  <si>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</si>
  <si>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</si>
  <si>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</si>
  <si>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</si>
  <si>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</si>
  <si>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</si>
  <si>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</si>
  <si>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</si>
  <si>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</si>
  <si>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</si>
  <si>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</si>
  <si>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</si>
  <si>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</si>
  <si>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</si>
  <si>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</si>
  <si>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</si>
  <si>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</si>
  <si>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</si>
  <si>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</si>
  <si>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</si>
  <si>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</si>
  <si>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</si>
  <si>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</si>
  <si>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</si>
  <si>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</si>
  <si>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</si>
  <si>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</si>
  <si>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</si>
  <si>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</si>
  <si>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</si>
  <si>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</si>
  <si>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</si>
  <si>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</si>
  <si>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</si>
  <si>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</si>
  <si>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</si>
  <si>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</si>
  <si>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</si>
  <si>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</si>
  <si>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</si>
  <si>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</si>
  <si>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</si>
  <si>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</si>
  <si>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</si>
  <si>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</si>
  <si>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</si>
  <si>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</si>
  <si>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</si>
  <si>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</si>
  <si>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</si>
  <si>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</si>
  <si>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</si>
  <si>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</si>
  <si>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</si>
  <si>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</si>
  <si>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</si>
  <si>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</si>
  <si>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</si>
  <si>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</si>
  <si>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</si>
  <si>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</si>
  <si>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</si>
  <si>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</si>
  <si>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</si>
  <si>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</si>
  <si>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</si>
  <si>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</si>
  <si>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</si>
  <si>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</si>
  <si>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</si>
  <si>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</si>
  <si>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</si>
  <si>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</si>
  <si>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</si>
  <si>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</si>
  <si>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</si>
  <si>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</si>
  <si>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</si>
  <si>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</si>
  <si>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</si>
  <si>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</si>
  <si>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</si>
  <si>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</si>
  <si>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</si>
  <si>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</si>
  <si>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</si>
  <si>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</si>
  <si>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</si>
  <si>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</si>
  <si>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</si>
  <si>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</si>
  <si>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</si>
  <si>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</si>
  <si>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</si>
  <si>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</si>
  <si>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</si>
  <si>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</si>
  <si>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</si>
  <si>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</si>
  <si>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</si>
  <si>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</si>
  <si>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</si>
  <si>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</si>
  <si>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</si>
  <si>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</si>
  <si>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</si>
  <si>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</si>
  <si>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</si>
  <si>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</si>
  <si>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</si>
  <si>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</si>
  <si>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</si>
  <si>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</si>
  <si>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</si>
  <si>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</si>
  <si>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</si>
  <si>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</si>
  <si>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</si>
  <si>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</si>
  <si>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</si>
  <si>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</si>
  <si>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</si>
  <si>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</si>
  <si>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</si>
  <si>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</si>
  <si>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</si>
  <si>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</si>
  <si>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</si>
  <si>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</si>
  <si>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</si>
  <si>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</si>
  <si>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</si>
  <si>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</si>
  <si>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</si>
  <si>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</si>
  <si>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</si>
  <si>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</si>
  <si>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</si>
  <si>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</si>
  <si>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</si>
  <si>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</si>
  <si>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</si>
  <si>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</si>
  <si>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</si>
  <si>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</si>
  <si>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</si>
  <si>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</si>
  <si>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</si>
  <si>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</si>
  <si>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</si>
  <si>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</si>
  <si>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</si>
  <si>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</si>
  <si>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</si>
  <si>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</si>
  <si>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</si>
  <si>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</si>
  <si>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</si>
  <si>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</si>
  <si>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</si>
  <si>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</si>
  <si>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</si>
  <si>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</si>
  <si>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</si>
  <si>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</si>
  <si>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</si>
  <si>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</si>
  <si>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</si>
  <si>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</si>
  <si>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</si>
  <si>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</si>
  <si>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</si>
  <si>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</si>
  <si>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</si>
  <si>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</si>
  <si>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</si>
  <si>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</si>
  <si>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</si>
  <si>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</si>
  <si>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</si>
  <si>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</si>
  <si>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</si>
  <si>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</si>
  <si>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</si>
  <si>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</si>
  <si>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</si>
  <si>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</si>
  <si>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</si>
  <si>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</si>
  <si>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</si>
  <si>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</si>
  <si>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</si>
  <si>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</si>
  <si>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</si>
  <si>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</si>
  <si>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</si>
  <si>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</si>
  <si>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</si>
  <si>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</si>
  <si>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</si>
  <si>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</si>
  <si>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</si>
  <si>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</si>
  <si>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</si>
  <si>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</si>
  <si>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</si>
  <si>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</si>
  <si>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</si>
  <si>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</si>
  <si>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</si>
  <si>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</si>
  <si>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</si>
  <si>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</si>
  <si>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</si>
  <si>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</si>
  <si>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</si>
  <si>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</si>
  <si>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</si>
  <si>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</si>
  <si>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</si>
  <si>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</si>
  <si>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</si>
  <si>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</si>
  <si>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</si>
  <si>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</si>
  <si>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</si>
  <si>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</si>
  <si>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</si>
  <si>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</si>
  <si>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</si>
  <si>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</si>
  <si>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</si>
  <si>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</si>
  <si>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</si>
  <si>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</si>
  <si>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</si>
  <si>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</si>
  <si>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</si>
  <si>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</si>
  <si>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</si>
  <si>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</si>
  <si>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</si>
  <si>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</si>
  <si>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</si>
  <si>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</si>
  <si>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</si>
  <si>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</si>
  <si>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</si>
  <si>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</si>
  <si>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</si>
  <si>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</si>
  <si>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</si>
  <si>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</si>
  <si>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</si>
  <si>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</si>
  <si>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</si>
  <si>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</si>
  <si>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</si>
  <si>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</si>
  <si>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</si>
  <si>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</si>
  <si>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</si>
  <si>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</si>
  <si>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</si>
  <si>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</si>
  <si>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</si>
  <si>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</si>
  <si>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</si>
  <si>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</si>
  <si>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</si>
  <si>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</si>
  <si>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</si>
  <si>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</si>
  <si>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</si>
  <si>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</si>
  <si>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</si>
  <si>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</si>
  <si>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</si>
  <si>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</si>
  <si>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</si>
  <si>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</si>
  <si>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</si>
  <si>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</si>
  <si>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</si>
  <si>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</si>
  <si>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</si>
  <si>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</si>
  <si>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</si>
  <si>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</si>
  <si>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</si>
  <si>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</si>
  <si>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</si>
  <si>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</si>
  <si>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</si>
  <si>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</si>
  <si>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</si>
  <si>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</si>
  <si>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</si>
  <si>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</si>
  <si>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</si>
  <si>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</si>
  <si>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</si>
  <si>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</si>
  <si>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</si>
  <si>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</si>
  <si>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</si>
  <si>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</si>
  <si>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</si>
  <si>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</si>
  <si>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</si>
  <si>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</si>
  <si>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</si>
  <si>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</si>
  <si>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</si>
  <si>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</si>
  <si>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</si>
  <si>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</si>
  <si>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</si>
  <si>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</si>
  <si>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</si>
  <si>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</si>
  <si>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</si>
  <si>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</si>
  <si>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</si>
  <si>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</si>
  <si>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</si>
  <si>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</si>
  <si>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</si>
  <si>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</si>
  <si>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</si>
  <si>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</si>
  <si>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</si>
  <si>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</si>
  <si>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</si>
  <si>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</si>
  <si>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</si>
  <si>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</si>
  <si>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</si>
  <si>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</si>
  <si>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</si>
  <si>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</si>
  <si>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</si>
  <si>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</si>
  <si>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</si>
  <si>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</si>
  <si>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</si>
  <si>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</si>
  <si>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</si>
  <si>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</si>
  <si>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</si>
  <si>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</si>
  <si>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</si>
  <si>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</si>
  <si>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</si>
  <si>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</si>
  <si>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</si>
  <si>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</si>
  <si>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</si>
  <si>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</si>
  <si>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</si>
  <si>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</si>
  <si>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</si>
  <si>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</si>
  <si>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</si>
  <si>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</si>
  <si>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</si>
  <si>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</si>
  <si>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</si>
  <si>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</si>
  <si>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</si>
  <si>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</si>
  <si>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</si>
  <si>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</si>
  <si>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</si>
  <si>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</si>
  <si>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</si>
  <si>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</si>
  <si>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</si>
  <si>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</si>
  <si>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</si>
  <si>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</si>
  <si>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</si>
  <si>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</si>
  <si>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</si>
  <si>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</si>
  <si>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</si>
  <si>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</si>
  <si>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</si>
  <si>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</si>
  <si>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</si>
  <si>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</si>
  <si>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</si>
  <si>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</si>
  <si>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</si>
  <si>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</si>
  <si>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</si>
  <si>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</si>
  <si>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</si>
  <si>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</si>
  <si>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</si>
  <si>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</si>
  <si>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</si>
  <si>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</si>
  <si>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</si>
  <si>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</si>
  <si>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</si>
  <si>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</si>
  <si>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</si>
  <si>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</si>
  <si>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</si>
  <si>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</si>
  <si>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</si>
  <si>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</si>
  <si>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</si>
  <si>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</si>
  <si>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</si>
  <si>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</si>
  <si>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</si>
  <si>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</si>
  <si>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</si>
  <si>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</si>
  <si>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</si>
  <si>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</si>
  <si>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</si>
  <si>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</si>
  <si>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</si>
  <si>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</si>
  <si>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</si>
  <si>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</si>
  <si>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</si>
  <si>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</si>
  <si>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</si>
  <si>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</si>
  <si>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</si>
  <si>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</si>
  <si>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</si>
  <si>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</si>
  <si>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</si>
  <si>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</si>
  <si>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</si>
  <si>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</si>
  <si>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</si>
  <si>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</si>
  <si>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</si>
  <si>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</si>
  <si>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</si>
  <si>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</si>
  <si>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</si>
  <si>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</si>
  <si>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</si>
  <si>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</si>
  <si>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</si>
  <si>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</si>
  <si>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</si>
  <si>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</si>
  <si>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</si>
  <si>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</si>
  <si>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</si>
  <si>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</si>
  <si>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</si>
  <si>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</si>
  <si>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</si>
  <si>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</si>
  <si>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</si>
  <si>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</si>
  <si>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</si>
  <si>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</si>
  <si>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</si>
  <si>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</si>
  <si>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</si>
  <si>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</si>
  <si>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</si>
  <si>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</si>
  <si>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</si>
  <si>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</si>
  <si>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</si>
  <si>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</si>
  <si>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</si>
  <si>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</si>
  <si>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</si>
  <si>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</si>
  <si>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</si>
  <si>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</si>
  <si>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</si>
  <si>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</si>
  <si>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</si>
  <si>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</si>
  <si>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</si>
  <si>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</si>
  <si>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</si>
  <si>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</si>
  <si>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</si>
  <si>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</si>
  <si>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</si>
  <si>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</si>
  <si>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</si>
  <si>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</si>
  <si>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</si>
  <si>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</si>
  <si>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</si>
  <si>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</si>
  <si>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</si>
  <si>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</si>
  <si>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</si>
  <si>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</si>
  <si>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</si>
  <si>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</si>
  <si>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</si>
  <si>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</si>
  <si>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</si>
  <si>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</si>
  <si>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</si>
  <si>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</si>
  <si>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</si>
  <si>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</si>
  <si>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</si>
  <si>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</si>
  <si>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</si>
  <si>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</si>
  <si>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</si>
  <si>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</si>
  <si>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</si>
  <si>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</si>
  <si>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</si>
  <si>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</si>
  <si>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</si>
  <si>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</si>
  <si>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</si>
  <si>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</si>
  <si>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</si>
  <si>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</si>
  <si>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</si>
  <si>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</si>
  <si>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</si>
  <si>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</si>
  <si>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</si>
  <si>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</si>
  <si>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</si>
  <si>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</si>
  <si>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</si>
  <si>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</si>
  <si>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</si>
  <si>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</si>
  <si>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</si>
  <si>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</si>
  <si>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</si>
  <si>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</si>
  <si>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</si>
  <si>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</si>
  <si>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</si>
  <si>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</si>
  <si>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</si>
  <si>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</si>
  <si>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</si>
  <si>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</si>
  <si>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</si>
  <si>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</si>
  <si>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</si>
  <si>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</si>
  <si>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</si>
  <si>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</si>
  <si>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</si>
  <si>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</si>
  <si>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</si>
  <si>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</si>
  <si>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</si>
  <si>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</si>
  <si>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</si>
  <si>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</si>
  <si>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</si>
  <si>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</si>
  <si>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</si>
  <si>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</si>
  <si>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</si>
  <si>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</si>
  <si>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</si>
  <si>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</si>
  <si>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</si>
  <si>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</si>
  <si>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</si>
  <si>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</si>
  <si>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</si>
  <si>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</si>
  <si>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</si>
  <si>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</si>
  <si>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</si>
  <si>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</si>
  <si>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</si>
  <si>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</si>
  <si>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</si>
  <si>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</si>
  <si>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</si>
  <si>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</si>
  <si>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</si>
  <si>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</si>
  <si>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</si>
  <si>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</si>
  <si>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</si>
  <si>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</si>
  <si>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</si>
  <si>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</si>
  <si>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</si>
  <si>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</si>
  <si>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</si>
  <si>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</si>
  <si>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</si>
  <si>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</si>
  <si>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</si>
  <si>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</si>
  <si>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</si>
  <si>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</si>
  <si>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</si>
  <si>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</si>
  <si>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</si>
  <si>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</si>
  <si>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</si>
  <si>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</si>
  <si>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</si>
  <si>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</si>
  <si>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</si>
  <si>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</si>
  <si>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</si>
  <si>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</si>
  <si>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</si>
  <si>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</si>
  <si>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</si>
  <si>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</si>
  <si>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</si>
  <si>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</si>
  <si>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</si>
  <si>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</si>
  <si>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</si>
  <si>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</si>
  <si>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</si>
  <si>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</si>
  <si>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</si>
  <si>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</si>
  <si>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</si>
  <si>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</si>
  <si>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</si>
  <si>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</si>
  <si>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</si>
  <si>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</si>
  <si>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</si>
  <si>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</si>
  <si>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</si>
  <si>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</si>
  <si>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</si>
  <si>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</si>
  <si>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</si>
  <si>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</si>
  <si>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</si>
  <si>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</si>
  <si>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</si>
  <si>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</si>
  <si>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</si>
  <si>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</si>
  <si>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</si>
  <si>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</si>
  <si>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</si>
  <si>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</si>
  <si>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</si>
  <si>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</si>
  <si>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</si>
  <si>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</si>
  <si>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</si>
  <si>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</si>
  <si>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</si>
  <si>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</si>
  <si>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</si>
  <si>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</si>
  <si>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</si>
  <si>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</si>
  <si>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</si>
  <si>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</si>
  <si>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</si>
  <si>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</si>
  <si>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</si>
  <si>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</si>
  <si>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</si>
  <si>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</si>
  <si>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</si>
  <si>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</si>
  <si>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</si>
  <si>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</si>
  <si>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</si>
  <si>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</si>
  <si>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</si>
  <si>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</si>
  <si>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</si>
  <si>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</si>
  <si>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</si>
  <si>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</si>
  <si>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</si>
  <si>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</si>
  <si>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</si>
  <si>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</si>
  <si>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</si>
  <si>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</si>
  <si>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</si>
  <si>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</si>
  <si>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</si>
  <si>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</si>
  <si>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</si>
  <si>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</si>
  <si>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</si>
  <si>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</si>
  <si>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</si>
  <si>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</si>
  <si>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</si>
  <si>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</si>
  <si>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</si>
  <si>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</si>
  <si>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</si>
  <si>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</si>
  <si>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</si>
  <si>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</si>
  <si>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</si>
  <si>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</si>
  <si>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</si>
  <si>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</si>
  <si>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</si>
  <si>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</si>
  <si>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</si>
  <si>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</si>
  <si>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</si>
  <si>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</si>
  <si>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</si>
  <si>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</si>
  <si>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</si>
  <si>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</si>
  <si>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</si>
  <si>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</si>
  <si>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</si>
  <si>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</si>
  <si>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</si>
  <si>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</si>
  <si>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</si>
  <si>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</si>
  <si>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</si>
  <si>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</si>
  <si>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</si>
  <si>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</si>
  <si>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</si>
  <si>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</si>
  <si>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</si>
  <si>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</si>
  <si>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</si>
  <si>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</si>
  <si>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</si>
  <si>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</si>
  <si>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</si>
  <si>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</si>
  <si>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</si>
  <si>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</si>
  <si>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</si>
  <si>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</si>
  <si>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</si>
  <si>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</si>
  <si>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</si>
  <si>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</si>
  <si>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YLM0740&amp;JDJZ0771</t>
  </si>
  <si>
    <t>PCM-20251127-00000869</t>
  </si>
  <si>
    <t xml:space="preserve">team at site TS </t>
  </si>
  <si>
    <t>PCM-20251127-00001222</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</si>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</sst>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1" totalsRowShown="0" headerRowDxfId="47" dataDxfId="46" headerRowBorderDxfId="44" tableBorderDxfId="45" totalsRowBorderDxfId="43">
  <autoFilter ref="A1:L3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325.63958333332994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45988.588009259256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45988.588009259256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45988.588009259256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45988.588009259256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45988.588009259256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45988.588009259256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45988.588009259256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45988.588009259256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45988.588009259256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45988.588009259256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45988.588009259256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45988.588009259256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45988.588009259256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45988.588009259256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45988.588009259256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45988.588009259256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45988.588009259256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45988.588009259256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45988.588009259256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45988.588009259256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45988.588009259256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45988.588009259256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45988.588009259256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45988.588009259256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45988.588009259256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45988.588009259256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45988.588009259256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45988.588009259256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45988.588009259256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45988.588009259256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45988.588009259256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45988.588009259256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45988.588009259256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45988.588009259256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45988.588009259256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45988.588009259256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45988.588009259256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45988.588009259256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45988.588009259256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69A2EC8-4B63-46C6-B3B8-46E27780FD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163.5881712962946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4.2005902777746087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0.1874421296233777</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45988.588009259256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45988.588009259256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45988.588009259256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45988.588009259256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45988.588009259256</v>
      </c>
      <c r="H10" s="100"/>
      <c r="I10" s="5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45988.588009259256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45988.588009259256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45988.588009259256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45988.588009259256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45988.588009259256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45988.588009259256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45988.588009259256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45988.588009259256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45988.588009259256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45988.588009259256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45988.588009259256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45988.588009259256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45988.588009259256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45988.588009259256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45988.588009259256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45988.588009259256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45988.588009259256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45988.588009259256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45988.588009259256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45988.588009259256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45988.588009259256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45988.588009259256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45988.588009259256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45988.588009259256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45988.588009259256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45988.588009259256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45988.588009259256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45988.588009259256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45988.588009259256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45988.588009259256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45988.588009259256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45988.588009259256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45988.588009259256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45988.588009259256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45988.588009259256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45988.588009259256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45988.588009259256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45988.588009259256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45988.588009259256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45988.588009259256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45988.588009259256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45988.588009259256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45988.588009259256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45988.588009259256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45988.588009259256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45988.588009259256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45988.588009259256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45988.588009259256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45988.588009259256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45988.588009259256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45988.588009259256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45988.588009259256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45988.588009259256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45988.588009259256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45988.588009259256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45988.588009259256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45988.588009259256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45988.588009259256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45988.588009259256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45988.588009259256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45988.588009259256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45988.588009259256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45988.588009259256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45988.588009259256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45988.588009259256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45988.588009259256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45988.588009259256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45988.588009259256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45988.588009259256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45988.588009259256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45988.588009259256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45988.588009259256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45988.588009259256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45988.588009259256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45988.588009259256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45988.588009259256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45988.588009259256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45988.588009259256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45988.588009259256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45988.588009259256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45988.588009259256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45988.588009259256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45988.588009259256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45988.588009259256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45988.588009259256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45988.588009259256</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45988.588009259256</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45988.588009259256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45988.588009259256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45988.588009259256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45988.588009259256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45988.588009259256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45988.588009259256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45988.588009259256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45988.588009259256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45988.588009259256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45988.588009259256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45988.588009259256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45988.588009259256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45988.588009259256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45988.588009259256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45988.588009259256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45988.588009259256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45988.588009259256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45988.588009259256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45988.588009259256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45988.588009259256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45988.588009259256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45988.588009259256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45988.588009259256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45988.588009259256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45988.588009259256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45988.588009259256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45988.588009259256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45988.588009259256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45988.588009259256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45988.588009259256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45988.588009259256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45988.588009259256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45988.588009259256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45988.588009259256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45988.588009259256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45988.588009259256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45988.588009259256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45988.588009259256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45988.588009259256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45988.588009259256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45988.588009259256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45988.588009259256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45988.588009259256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45988.588009259256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45988.588009259256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45988.588009259256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45988.588009259256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45988.588009259256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45988.588009259256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45988.588009259256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45988.588009259256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45988.588009259256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45988.588009259256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45988.588009259256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45988.588009259256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45988.588009259256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45988.588009259256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45988.588009259256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45988.588009259256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45988.588009259256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45988.588009259256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45988.588009259256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45988.588009259256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45988.588009259256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45988.588009259256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45988.588009259256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45988.588009259256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45988.588009259256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45988.588009259256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45988.588009259256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45988.588009259256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45988.588009259256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45988.588009259256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45988.588009259256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45988.588009259256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45988.588009259256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45988.588009259256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45988.588009259256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45988.588009259256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45988.588009259256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45988.588009259256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45988.588009259256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45988.588009259256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45988.588009259256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45988.588009259256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45988.588009259256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45988.588009259256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45988.588009259256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45988.588009259256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45988.588009259256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45988.588009259256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45988.588009259256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45988.588009259256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45988.588009259256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45988.588009259256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45988.588009259256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45988.588009259256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45988.588009259256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45988.588009259256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45988.588009259256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45988.588009259256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45988.588009259256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45988.588009259256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45988.588009259256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45988.588009259256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45988.588009259256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45988.588009259256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45988.588009259256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45988.588009259256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45988.588009259256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45988.588009259256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45988.588009259256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45988.588009259256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45988.588009259256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45988.588009259256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45988.588009259256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45988.588009259256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45988.588009259256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45988.588009259256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45988.588009259256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45988.588009259256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45988.588009259256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45988.588009259256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45988.588009259256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45988.588009259256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45988.588009259256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45988.588009259256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45988.588009259256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45988.588009259256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45988.588009259256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45988.588009259256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45988.588009259256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45988.588009259256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45988.588009259256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45988.588009259256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45988.588009259256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45988.588009259256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45988.588009259256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45988.588009259256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45988.588009259256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45988.588009259256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45988.588009259256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45988.588009259256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45988.588009259256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45988.588009259256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45988.588009259256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45988.588009259256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45988.588009259256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45988.588009259256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45988.588009259256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45988.588009259256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45988.588009259256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45988.588009259256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45988.588009259256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45988.588009259256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45988.588009259256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45988.588009259256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45988.588009259256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45988.588009259256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45988.588009259256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45988.588009259256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45988.588009259256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45988.588009259256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45988.588009259256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45988.588009259256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45988.588009259256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45988.588009259256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45988.588009259256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45988.588009259256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45988.588009259256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45988.588009259256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45988.588009259256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45988.588009259256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45988.588009259256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45988.588009259256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45988.588009259256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45988.588009259256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45988.588009259256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45988.588009259256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45988.588009259256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45988.588009259256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45988.588009259256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45988.588009259256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45988.588009259256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45988.588009259256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45988.588009259256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45988.588009259256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45988.588009259256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45988.588009259256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45988.588009259256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45988.588009259256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45988.588009259256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45988.588009259256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45988.588009259256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45988.588009259256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45988.588009259256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45988.588009259256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45988.588009259256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45988.588009259256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45988.588009259256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45988.588009259256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45988.588009259256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45988.588009259256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45988.588009259256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45988.588009259256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45988.588009259256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45988.588009259256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45988.588009259256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45988.588009259256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45988.588009259256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45988.588009259256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45988.588009259256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45988.588009259256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45988.588009259256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45988.588009259256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45988.588009259256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45988.588009259256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45988.588009259256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45988.588009259256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45988.588009259256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45988.588009259256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45988.588009259256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45988.588009259256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45988.588009259256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45988.588009259256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45988.588009259256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45988.588009259256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45988.588009259256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45988.588009259256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45988.588009259256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45988.588009259256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45988.588009259256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45988.588009259256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45988.588009259256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45988.588009259256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45988.588009259256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45988.588009259256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45988.588009259256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45988.588009259256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45988.588009259256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45988.588009259256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45988.588009259256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45988.588009259256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45988.588009259256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45988.588009259256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45988.588009259256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45988.588009259256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45988.588009259256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45988.588009259256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45988.588009259256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45988.588009259256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45988.588009259256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45988.588009259256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45988.588009259256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45988.588009259256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45988.588009259256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45988.588009259256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45988.588009259256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45988.588009259256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45988.588009259256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45988.588009259256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45988.588009259256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45988.588009259256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45988.588009259256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45988.588009259256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45988.588009259256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45988.588009259256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45988.588009259256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45988.588009259256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45988.588009259256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45988.588009259256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45988.588009259256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45988.588009259256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45988.588009259256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45988.588009259256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45988.588009259256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45988.588009259256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45988.588009259256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45988.588009259256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45988.588009259256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45988.588009259256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45988.588009259256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45988.588009259256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45988.588009259256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45988.588009259256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45988.588009259256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45988.588009259256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45988.588009259256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45988.588009259256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45988.588009259256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45988.588009259256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45988.588009259256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45988.588009259256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45988.588009259256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45988.588009259256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45988.588009259256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45988.588009259256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45988.588009259256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45988.588009259256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45988.588009259256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45988.588009259256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45988.588009259256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45988.588009259256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45988.588009259256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45988.588009259256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45988.588009259256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45988.588009259256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45988.588009259256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45988.588009259256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45988.588009259256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45988.588009259256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45988.588009259256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45988.588009259256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45988.588009259256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45988.588009259256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45988.588009259256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45988.588009259256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45988.588009259256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45988.588009259256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45988.588009259256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45988.588009259256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45988.588009259256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45988.588009259256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45988.588009259256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45988.588009259256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45988.588009259256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45988.588009259256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45988.588009259256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45988.588009259256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45988.588009259256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45988.588009259256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45988.588009259256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45988.588009259256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45988.588009259256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45988.588009259256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45988.588009259256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45988.588009259256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45988.588009259256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45988.588009259256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45988.588009259256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45988.588009259256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45988.588009259256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45988.588009259256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45988.588009259256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45988.588009259256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45988.588009259256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45988.588009259256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45988.588009259256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45988.588009259256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45988.588009259256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45988.588009259256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45988.588009259256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45988.588009259256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45988.588009259256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45988.588009259256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45988.588009259256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45988.588009259256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45988.588009259256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45988.588009259256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45988.588009259256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45988.588009259256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45988.588009259256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45988.588009259256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45988.588009259256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45988.588009259256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45988.588009259256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45988.588009259256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45988.588009259256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45988.588009259256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45988.588009259256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45988.588009259256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45988.588009259256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45988.588009259256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45988.588009259256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45988.588009259256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45988.588009259256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45988.588009259256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45988.588009259256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45988.588009259256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45988.588009259256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45988.588009259256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45988.588009259256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45988.588009259256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45988.588009259256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45988.588009259256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45988.588009259256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45988.588009259256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45988.588009259256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45988.588009259256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45988.588009259256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45988.588009259256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45988.588009259256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45988.588009259256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45988.588009259256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45988.588009259256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45988.588009259256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45988.588009259256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45988.588009259256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45988.588009259256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45988.588009259256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45988.588009259256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45988.588009259256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45988.588009259256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45988.588009259256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45988.588009259256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45988.588009259256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45988.588009259256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45988.588009259256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45988.588009259256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45988.588009259256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45988.588009259256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45988.588009259256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45988.588009259256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45988.588009259256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45988.588009259256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45988.588009259256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45988.588009259256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45988.588009259256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45988.588009259256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45988.588009259256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45988.588009259256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45988.588009259256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45988.588009259256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45988.588009259256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45988.588009259256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45988.588009259256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45988.588009259256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45988.588009259256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45988.588009259256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45988.588009259256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45988.588009259256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45988.588009259256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45988.588009259256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45988.588009259256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45988.588009259256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45988.588009259256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45988.588009259256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45988.588009259256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45988.588009259256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45988.588009259256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45988.588009259256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45988.588009259256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45988.588009259256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45988.588009259256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45988.588009259256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45988.588009259256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45988.588009259256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45988.588009259256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45988.588009259256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45988.588009259256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45988.588009259256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45988.588009259256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45988.588009259256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45988.588009259256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45988.588009259256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45988.588009259256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45988.588009259256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45988.588009259256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45988.588009259256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45988.588009259256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45988.588009259256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45988.588009259256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45988.588009259256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45988.588009259256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45988.588009259256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45988.588009259256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45988.588009259256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45988.588009259256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45988.588009259256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45988.588009259256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45988.588009259256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45988.588009259256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45988.588009259256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45988.588009259256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45988.588009259256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45988.588009259256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45988.588009259256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45988.588009259256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45988.588009259256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45988.588009259256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45988.588009259256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45988.588009259256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45988.588009259256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45988.588009259256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45988.588009259256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45988.588009259256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45988.588009259256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45988.588009259256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45988.588009259256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45988.588009259256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45988.588009259256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45988.588009259256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45988.588009259256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45988.588009259256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45988.588009259256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45988.588009259256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45988.588009259256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45988.588009259256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45988.588009259256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45988.588009259256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45988.588009259256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45988.588009259256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45988.588009259256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45988.588009259256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45988.588009259256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45988.588009259256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45988.588009259256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45988.588009259256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45988.588009259256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45988.588009259256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45988.588009259256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45988.588009259256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45988.588009259256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45988.588009259256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45988.588009259256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45988.588009259256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45988.588009259256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45988.588009259256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45988.588009259256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45988.588009259256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45988.588009259256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45988.588009259256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45988.588009259256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45988.588009259256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45988.588009259256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45988.588009259256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45988.588009259256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45988.588009259256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45988.588009259256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45988.588009259256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45988.588009259256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45988.588009259256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45988.588009259256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45988.588009259256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45988.588009259256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45988.588009259256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45988.588009259256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45988.588009259256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45988.588009259256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45988.588009259256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45988.588009259256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45988.588009259256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45988.588009259256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45988.588009259256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45988.588009259256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45988.588009259256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45988.588009259256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45988.588009259256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45988.588009259256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45988.588009259256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45988.588009259256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45988.588009259256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45988.588009259256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45988.588009259256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45988.588009259256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45988.588009259256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45988.588009259256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45988.588009259256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45988.588009259256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45988.588009259256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45988.588009259256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45988.588009259256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45988.588009259256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45988.588009259256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45988.588009259256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45988.588009259256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45988.588009259256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45988.588009259256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45988.588009259256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45988.588009259256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45988.588009259256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45988.588009259256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45988.588009259256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45988.588009259256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45988.588009259256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45988.588009259256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45988.588009259256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45988.588009259256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45988.588009259256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45988.588009259256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45988.588009259256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45988.588009259256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45988.588009259256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45988.588009259256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45988.588009259256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45988.588009259256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45988.588009259256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45988.588009259256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45988.588009259256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45988.588009259256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45988.588009259256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45988.588009259256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45988.588009259256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45988.588009259256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45988.588009259256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45988.588009259256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45988.588009259256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45988.588009259256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45988.588009259256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45988.588009259256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45988.588009259256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45988.588009259256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45988.588009259256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45988.588009259256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45988.588009259256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45988.588009259256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45988.588009259256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45988.588009259256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45988.588009259256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45988.588009259256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45988.588009259256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45988.588009259256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45988.588009259256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45988.588009259256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45988.588009259256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45988.588009259256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45988.588009259256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45988.588009259256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45988.588009259256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45988.588009259256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45988.588009259256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45988.588009259256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45988.588009259256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45988.588009259256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45988.588009259256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45988.588009259256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45988.588009259256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45988.588009259256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45988.588009259256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45988.588009259256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45988.588009259256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45988.588009259256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45988.588009259256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45988.588009259256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45988.588009259256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45988.588009259256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45988.588009259256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45988.588009259256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45988.588009259256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45988.588009259256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45988.588009259256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45988.588009259256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45988.588009259256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45988.588009259256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45988.588009259256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45988.588009259256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45988.588009259256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45988.588009259256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45988.588009259256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45988.588009259256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45988.588009259256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45988.588009259256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45988.588009259256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45988.588009259256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45988.588009259256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45988.588009259256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45988.588009259256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45988.588009259256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45988.588009259256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45988.588009259256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45988.588009259256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45988.588009259256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45988.588009259256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45988.588009259256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45988.588009259256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45988.588009259256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45988.588009259256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45988.588009259256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45988.588009259256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45988.588009259256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45988.588009259256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45988.588009259256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45988.588009259256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45988.588009259256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45988.588009259256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45988.588009259256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45988.588009259256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45988.588009259256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45988.588009259256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45988.588009259256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45988.588009259256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45988.588009259256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45988.588009259256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45988.588009259256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45988.588009259256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45988.588009259256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45988.588009259256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45988.588009259256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45988.588009259256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45988.588009259256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45988.588009259256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45988.588009259256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45988.588009259256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45988.588009259256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45988.588009259256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45988.588009259256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45988.588009259256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45988.588009259256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45988.588009259256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45988.588009259256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45988.588009259256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45988.588009259256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45988.588009259256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45988.588009259256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45988.588009259256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45988.588009259256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45988.588009259256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45988.588009259256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45988.588009259256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45988.588009259256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45988.588009259256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45988.588009259256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45988.588009259256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45988.588009259256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45988.588009259256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45988.588009259256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45988.588009259256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45988.588009259256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45988.588009259256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45988.588009259256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45988.588009259256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45988.588009259256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45988.588009259256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45988.588009259256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45988.588009259256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45988.588009259256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45988.588009259256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45988.588009259256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45988.588009259256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45988.588009259256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45988.588009259256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45988.588009259256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45988.588009259256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45988.588009259256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45988.588009259256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45988.588009259256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45988.588009259256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45988.588009259256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45988.588009259256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45988.588009259256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45988.588009259256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45988.588009259256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45988.588009259256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45988.588009259256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45988.588009259256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45988.588009259256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45988.588009259256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45988.588009259256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45988.588009259256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45988.588009259256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45988.588009259256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45988.588009259256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45988.588009259256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45988.588009259256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45988.588009259256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45988.588009259256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45988.588009259256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45988.588009259256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45988.588009259256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45988.588009259256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45988.588009259256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45988.588009259256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45988.588009259256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45988.588009259256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45988.588009259256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45988.588009259256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45988.588009259256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45988.588009259256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45988.588009259256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45988.588009259256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45988.588009259256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45988.588009259256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45988.588009259256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45988.588009259256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45988.588009259256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45988.588009259256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45988.588009259256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45988.588009259256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45988.588009259256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45988.588009259256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45988.588009259256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45988.588009259256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45988.588009259256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45988.588009259256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45988.588009259256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45988.588009259256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45988.588009259256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45988.588009259256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45988.588009259256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45988.588009259256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45988.588009259256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45988.588009259256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45988.588009259256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45988.588009259256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45988.588009259256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45988.588009259256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45988.588009259256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45988.588009259256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45988.588009259256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45988.588009259256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45988.588009259256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45988.588009259256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45988.588009259256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45988.588009259256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45988.588009259256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45988.588009259256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45988.588009259256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45988.588009259256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45988.588009259256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45988.588009259256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45988.588009259256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45988.588009259256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45988.588009259256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45988.588009259256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45988.588009259256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45988.588009259256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45988.588009259256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45988.588009259256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45988.588009259256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45988.588009259256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45988.588009259256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45988.588009259256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45988.588009259256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45988.588009259256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45988.588009259256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45988.588009259256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45988.588009259256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45988.588009259256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45988.588009259256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45988.588009259256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45988.588009259256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45988.588009259256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45988.588009259256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45988.588009259256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45988.588009259256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45988.588009259256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45988.588009259256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45988.588009259256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45988.588009259256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45988.588009259256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45988.588009259256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45988.588009259256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45988.588009259256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45988.588009259256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45988.588009259256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45988.588009259256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45988.588009259256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45988.588009259256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45988.588009259256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45988.588009259256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45988.588009259256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45988.588009259256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45988.588009259256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45988.588009259256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45988.588009259256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45988.588009259256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45988.588009259256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45988.588009259256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45988.588009259256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45988.588009259256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45988.588009259256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45988.588009259256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45988.588009259256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45988.588009259256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45988.588009259256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45988.588009259256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45988.588009259256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45988.588009259256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45988.588009259256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45988.588009259256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45988.588009259256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45988.588009259256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45988.588009259256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45988.588009259256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45988.588009259256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45988.588009259256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45988.588009259256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45988.588009259256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45988.588009259256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45988.588009259256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45988.588009259256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45988.588009259256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45988.588009259256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45988.588009259256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45988.588009259256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45988.588009259256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45988.588009259256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45988.588009259256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45988.588009259256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45988.588009259256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45988.588009259256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45988.588009259256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45988.588009259256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45988.588009259256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45988.588009259256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45988.588009259256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45988.588009259256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45988.588009259256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45988.588009259256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45988.588009259256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45988.588009259256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45988.588009259256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45988.588009259256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45988.588009259256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45988.588009259256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45988.588009259256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45988.588009259256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45988.588009259256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45988.588009259256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45988.588009259256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45988.588009259256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45988.588009259256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45988.588009259256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45988.588009259256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45988.588009259256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45988.588009259256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45988.588009259256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45988.588009259256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45988.588009259256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45988.588009259256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45988.588009259256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45988.588009259256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45988.588009259256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45988.588009259256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45988.588009259256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45988.588009259256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45988.588009259256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45988.588009259256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45988.588009259256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45988.588009259256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45988.588009259256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45988.588009259256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45988.588009259256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45988.588009259256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45988.588009259256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45988.588009259256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45988.588009259256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45988.588009259256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45988.588009259256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45988.588009259256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45988.588009259256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45988.588009259256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45988.588009259256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45988.588009259256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45988.588009259256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45988.588009259256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45988.588009259256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45988.588009259256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45988.588009259256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45988.588009259256</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285.10729166665988</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1</v>
      </c>
      <c r="D3" s="88" t="s">
        <v>37030</v>
      </c>
      <c r="E3" s="91" t="s">
        <v>39021</v>
      </c>
      <c r="F3" s="92">
        <v>45988.369444444441</v>
      </c>
      <c r="G3" s="93">
        <f t="shared" ref="G3:G19" ca="1" si="0">IFERROR(NOW()-F3,"")</f>
        <v>0.21856481481518131</v>
      </c>
      <c r="H3" s="92">
        <v>45988.351921296293</v>
      </c>
      <c r="I3" s="92" t="str">
        <f>IFERROR(VLOOKUP(D3,DB!A:F,6,0),"")</f>
        <v>SCECO</v>
      </c>
      <c r="J3" s="92" t="str">
        <f>IFERROR(VLOOKUP(D3,DB!A:G,7,0),"")</f>
        <v>Dead</v>
      </c>
      <c r="K3" s="94" t="s">
        <v>39113</v>
      </c>
      <c r="L3" s="88" t="str">
        <f>IFERROR(VLOOKUP(D3,DB!A:I,9,0),"")</f>
        <v>Latis</v>
      </c>
    </row>
    <row r="4" spans="1:16" ht="15" customHeight="1">
      <c r="A4" s="110" t="s">
        <v>39114</v>
      </c>
      <c r="B4" s="110" t="str">
        <f>IFERROR(VLOOKUP(D4,DB!A:K,11,0),"")</f>
        <v>R4</v>
      </c>
      <c r="C4" s="90">
        <v>1</v>
      </c>
      <c r="D4" s="88" t="s">
        <v>34717</v>
      </c>
      <c r="E4" s="91" t="s">
        <v>39021</v>
      </c>
      <c r="F4" s="92">
        <v>45988.464803240742</v>
      </c>
      <c r="G4" s="93">
        <f t="shared" ca="1" si="0"/>
        <v>0.12320601851388346</v>
      </c>
      <c r="H4" s="92">
        <v>45988.559374999997</v>
      </c>
      <c r="I4" s="92" t="str">
        <f>IFERROR(VLOOKUP(D4,DB!A:F,6,0),"")</f>
        <v>SCECO</v>
      </c>
      <c r="J4" s="92" t="str">
        <f>IFERROR(VLOOKUP(D4,DB!A:G,7,0),"")</f>
        <v>Good</v>
      </c>
      <c r="K4" s="94" t="s">
        <v>39115</v>
      </c>
      <c r="L4" s="88" t="str">
        <f>IFERROR(VLOOKUP(D4,DB!A:I,9,0),"")</f>
        <v>Latis</v>
      </c>
    </row>
    <row r="5" spans="1:16" ht="15" customHeight="1">
      <c r="A5" s="150" t="s">
        <v>39116</v>
      </c>
      <c r="B5" s="110" t="str">
        <f>IFERROR(VLOOKUP(D5,DB!A:K,11,0),"")</f>
        <v>R4</v>
      </c>
      <c r="C5" s="90">
        <v>1</v>
      </c>
      <c r="D5" s="88" t="s">
        <v>31994</v>
      </c>
      <c r="E5" s="91" t="s">
        <v>39021</v>
      </c>
      <c r="F5" s="92">
        <v>45988.576956018522</v>
      </c>
      <c r="G5" s="93">
        <f t="shared" ca="1" si="0"/>
        <v>1.1053240734327119E-2</v>
      </c>
      <c r="H5" s="92">
        <v>45988.571319444447</v>
      </c>
      <c r="I5" s="92" t="str">
        <f>IFERROR(VLOOKUP(D5,DB!A:F,6,0),"")</f>
        <v>SCECO</v>
      </c>
      <c r="J5" s="92" t="str">
        <f>IFERROR(VLOOKUP(D5,DB!A:G,7,0),"")</f>
        <v>In progress</v>
      </c>
      <c r="K5" s="94" t="s">
        <v>39117</v>
      </c>
      <c r="L5" s="88" t="str">
        <f>IFERROR(VLOOKUP(D5,DB!A:I,9,0),"")</f>
        <v>Latis</v>
      </c>
    </row>
    <row r="6" spans="1:16" ht="15" customHeight="1">
      <c r="A6" s="110"/>
      <c r="B6" s="110" t="str">
        <f>IFERROR(VLOOKUP(D6,DB!A:K,11,0),"")</f>
        <v/>
      </c>
      <c r="C6" s="90"/>
      <c r="D6" s="88"/>
      <c r="E6" s="91"/>
      <c r="F6" s="92"/>
      <c r="G6" s="93">
        <f t="shared" ca="1" si="0"/>
        <v>45988.588009259256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45988.588009259256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45988.588009259256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45988.588009259256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45988.588009259256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45988.588009259256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49"/>
      <c r="E12" s="91"/>
      <c r="F12" s="92"/>
      <c r="G12" s="93">
        <f t="shared" ca="1" si="0"/>
        <v>45988.588009259256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45988.588009259256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45988.588009259256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45988.588009259256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45988.588009259256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45988.588009259256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45988.588009259256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45988.588009259256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45988.588009259256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45988.588009259256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45988.588009259256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45988.588009259256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45988.588009259256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45988.588009259256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45988.588009259256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45988.588009259256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45988.588009259256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45988.588009259256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45988.588009259256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45988.588009259256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45988.588009259256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45988.588009259256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45988.588009259256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45988.588009259256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45988.588009259256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45988.588009259256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45988.588009259256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45988.588009259256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45988.588009259256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45988.588009259256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45988.588009259256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45988.588009259256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45988.588009259256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45988.588009259256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45988.588009259256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45988.588009259256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45988.588009259256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45988.588009259256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45988.588009259256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45988.588009259256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45988.588009259256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45988.588009259256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45988.588009259256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45988.588009259256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45988.588009259256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45988.588009259256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45988.588009259256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45988.588009259256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45988.588009259256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45988.588009259256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45988.588009259256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45988.588009259256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45988.588009259256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45988.588009259256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45988.588009259256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45988.588009259256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45988.588009259256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45988.588009259256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45988.588009259256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45988.588009259256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45988.588009259256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45988.588009259256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45988.588009259256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45988.588009259256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45988.588009259256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45988.588009259256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45988.588009259256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45988.588009259256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45988.588009259256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45988.588009259256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45988.588009259256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45988.588009259256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45988.588009259256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45988.588009259256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45988.588009259256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45988.588009259256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45988.588009259256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45988.588009259256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45988.588009259256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45988.588009259256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45988.588009259256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45988.588009259256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45988.588009259256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45988.588009259256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45988.588009259256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45988.588009259256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45988.588009259256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45988.588009259256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45988.588009259256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45988.588009259256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45988.588009259256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45988.588009259256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45988.588009259256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45988.588009259256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45988.588009259256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45988.588009259256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45988.588009259256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45988.588009259256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45988.588009259256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45988.588009259256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45988.588009259256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45988.588009259256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45988.588009259256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45988.588009259256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45988.588009259256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45988.588009259256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45988.588009259256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45988.588009259256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45988.588009259256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45988.588009259256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45988.588009259256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45988.588009259256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45988.588009259256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45988.588009259256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45988.588009259256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45988.588009259256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45988.588009259256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45988.588009259256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45988.588009259256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45988.588009259256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45988.588009259256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45988.588009259256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45988.588009259256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45988.588009259256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45988.588009259256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45988.588009259256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45988.588009259256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45988.588009259256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45988.588009259256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45988.588009259256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45988.588009259256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45988.588009259256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45988.588009259256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45988.588009259256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45988.588009259256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45988.588009259256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45988.588009259256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45988.588009259256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45988.588009259256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45988.588009259256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45988.588009259256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45988.588009259256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45988.588009259256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45988.588009259256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45988.588009259256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45988.588009259256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45988.588009259256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45988.588009259256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45988.588009259256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45988.588009259256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45988.588009259256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45988.588009259256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45988.588009259256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45988.588009259256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45988.588009259256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45988.588009259256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45988.588009259256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45988.588009259256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45988.588009259256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45988.588009259256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45988.588009259256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45988.588009259256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45988.588009259256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45988.588009259256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45988.588009259256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45988.588009259256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45988.588009259256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45988.588009259256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45988.588009259256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45988.588009259256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45988.588009259256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45988.588009259256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45988.588009259256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45988.588009259256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45988.588009259256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45988.588009259256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45988.588009259256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45988.588009259256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45988.588009259256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45988.588009259256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45988.588009259256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45988.588009259256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45988.588009259256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45988.588009259256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45988.588009259256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45988.588009259256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45988.588009259256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45988.588009259256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45988.588009259256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45988.588009259256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45988.588009259256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45988.588009259256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45988.588009259256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45988.588009259256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45988.588009259256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45988.588009259256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45988.588009259256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45988.588009259256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45988.588009259256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45988.588009259256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75" ca="1" si="4">IFERROR(NOW()-F212,"")</f>
        <v>45988.588009259256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45988.588009259256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45988.588009259256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45988.588009259256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45988.588009259256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45988.588009259256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45988.588009259256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45988.588009259256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45988.588009259256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45988.588009259256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45988.588009259256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45988.588009259256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45988.588009259256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45988.588009259256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45988.588009259256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45988.588009259256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45988.588009259256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45988.588009259256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45988.588009259256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45988.588009259256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45988.588009259256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45988.588009259256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45988.588009259256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45988.588009259256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45988.588009259256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45988.588009259256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45988.588009259256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45988.588009259256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45988.588009259256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45988.588009259256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45988.588009259256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45988.588009259256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45988.588009259256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45988.588009259256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45988.588009259256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45988.588009259256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45988.588009259256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45988.588009259256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45988.588009259256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45988.588009259256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45988.588009259256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45988.588009259256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45988.588009259256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45988.588009259256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45988.588009259256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45988.588009259256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45988.588009259256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45988.588009259256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45988.588009259256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45988.588009259256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45988.588009259256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45988.588009259256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45988.588009259256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45988.588009259256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45988.588009259256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45988.588009259256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45988.588009259256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45988.588009259256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45988.588009259256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45988.588009259256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45988.588009259256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45988.588009259256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45988.588009259256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45988.588009259256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ref="G276:G321" ca="1" si="5">IFERROR(NOW()-F276,"")</f>
        <v>45988.588009259256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45988.588009259256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45988.588009259256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45988.588009259256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45988.588009259256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45988.588009259256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45988.588009259256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45988.588009259256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45988.588009259256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45988.588009259256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45988.588009259256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45988.588009259256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45988.588009259256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45988.588009259256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45988.588009259256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45988.588009259256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45988.588009259256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45988.588009259256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45988.588009259256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45988.588009259256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45988.588009259256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45988.588009259256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45988.588009259256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45988.588009259256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45988.588009259256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45988.588009259256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45988.588009259256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45988.588009259256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45988.588009259256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45988.588009259256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45988.588009259256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45988.588009259256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45988.588009259256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45988.588009259256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45988.588009259256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45988.588009259256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45988.588009259256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45988.588009259256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45988.588009259256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45988.588009259256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45988.588009259256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45988.588009259256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45988.588009259256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45988.588009259256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45988.588009259256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45988.588009259256</v>
      </c>
      <c r="H321" s="92"/>
      <c r="I321" s="110" t="str">
        <f>IFERROR(VLOOKUP(D321,DB!A:F,6,0),"")</f>
        <v/>
      </c>
      <c r="J321" s="110" t="str">
        <f>IFERROR(VLOOKUP(D321,DB!A:G,7,0),"")</f>
        <v/>
      </c>
      <c r="K321" s="94"/>
      <c r="L321" s="88" t="str">
        <f>IFERROR(VLOOKUP(D321,DB!A:I,9,0),"")</f>
        <v/>
      </c>
    </row>
  </sheetData>
  <dataValidations count="2">
    <dataValidation allowBlank="1" showInputMessage="1" showErrorMessage="1" sqref="E1" xr:uid="{A4F81451-56CC-4543-9497-104C4E44EE4B}"/>
    <dataValidation type="list" allowBlank="1" showInputMessage="1" showErrorMessage="1" sqref="E2:E3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96.755949074067757</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62.399131944439432</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39.926898148143664</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7.2147106481424998</v>
      </c>
      <c r="H5" s="119">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37"/>
      <c r="E6" s="37"/>
      <c r="F6" s="38"/>
      <c r="G6" s="144">
        <f t="shared" ref="G6:G24" ca="1" si="2">IFERROR(NOW()-F6,"")</f>
        <v>45988.588009259256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45988.588009259256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45988.588009259256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45988.588009259256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45988.588009259256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45988.588009259256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45988.588009259256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45988.588009259256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45988.588009259256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45988.588009259256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45988.588009259256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45988.588009259256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45988.588009259256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45988.588009259256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45988.588009259256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45988.588009259256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45988.588009259256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45988.588009259256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45988.588009259256</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7"/>
      <c r="G2" s="72"/>
      <c r="H2" s="147"/>
      <c r="I2" s="124"/>
      <c r="J2" s="124"/>
      <c r="K2" s="103"/>
      <c r="L2" s="128"/>
    </row>
    <row r="3" spans="1:16382" ht="31.5" customHeight="1">
      <c r="A3" s="123"/>
      <c r="B3" s="124" t="str">
        <f>IFERROR(VLOOKUP(D3,DB!A:K,11,0),"")</f>
        <v/>
      </c>
      <c r="C3" s="125"/>
      <c r="D3" s="124"/>
      <c r="E3" s="106"/>
      <c r="F3"/>
      <c r="G3" s="72">
        <f ca="1">IFERROR(NOW()-F3,"-")</f>
        <v>45988.588009259256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45988.588009259256</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45988.588009259256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45988.588009259256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45988.588009259256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45988.588009259256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45988.588009259256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45988.588009259256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45988.588009259256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45988.588009259256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45988.588009259256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45988.588009259256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45988.588009259256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45988.588009259256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45988.588009259256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45988.588009259256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45988.588009259256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45988.588009259256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45988.588009259256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45988.588009259256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45988.588009259256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45988.588009259256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45988.588009259256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45988.588009259256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45988.588009259256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45988.588009259256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45988.588009259256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45988.588009259256</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2025-11-27T11:09:18Z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