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5622" documentId="13_ncr:1_{F6CB121F-512D-4AA6-A0C1-0FB36C537598}" xr6:coauthVersionLast="47" xr6:coauthVersionMax="47" xr10:uidLastSave="{A12CDF24-89B8-4A42-B35E-E1312A672DDB}"/>
  <bookViews>
    <workbookView xWindow="-109" yWindow="-109" windowWidth="26301" windowHeight="14169" firstSheet="1"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5" i="2" l="1"/>
  <c r="G2" i="6"/>
  <c r="I2" i="6"/>
  <c r="J2" i="6"/>
  <c r="G3" i="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5" i="5"/>
  <c r="B6" i="5"/>
  <c r="B7" i="5"/>
  <c r="B8" i="5"/>
  <c r="B9" i="5"/>
  <c r="B10" i="5"/>
  <c r="B11" i="5"/>
  <c r="B12" i="5"/>
  <c r="B13" i="5"/>
  <c r="B14" i="5"/>
  <c r="B15" i="5"/>
  <c r="B16" i="5"/>
  <c r="B17" i="5"/>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4" i="2"/>
  <c r="G4" i="2"/>
  <c r="I4" i="2"/>
  <c r="J4" i="2"/>
  <c r="L4" i="2"/>
  <c r="B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4" i="5"/>
  <c r="G4" i="5"/>
  <c r="I4" i="5"/>
  <c r="J4" i="5"/>
  <c r="L4" i="5"/>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alcChain>
</file>

<file path=xl/sharedStrings.xml><?xml version="1.0" encoding="utf-8"?>
<sst xmlns="http://schemas.openxmlformats.org/spreadsheetml/2006/main" count="180281" uniqueCount="39125">
  <si>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</si>
  <si>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</si>
  <si>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</si>
  <si>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</si>
  <si>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</si>
  <si>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</si>
  <si>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</si>
  <si>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</si>
  <si>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</si>
  <si>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</si>
  <si>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</si>
  <si>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</si>
  <si>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</si>
  <si>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</si>
  <si>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</si>
  <si>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</si>
  <si>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</si>
  <si>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</si>
  <si>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</si>
  <si>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</si>
  <si>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</si>
  <si>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</si>
  <si>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</si>
  <si>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</si>
  <si>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</si>
  <si>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</si>
  <si>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</si>
  <si>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</si>
  <si>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</si>
  <si>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</si>
  <si>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</si>
  <si>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</si>
  <si>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</si>
  <si>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</si>
  <si>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</si>
  <si>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</si>
  <si>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</si>
  <si>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</si>
  <si>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</si>
  <si>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</si>
  <si>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</si>
  <si>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</si>
  <si>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</si>
  <si>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</si>
  <si>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</si>
  <si>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</si>
  <si>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</si>
  <si>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</si>
  <si>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</si>
  <si>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</si>
  <si>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</si>
  <si>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</si>
  <si>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</si>
  <si>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</si>
  <si>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</si>
  <si>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</si>
  <si>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</si>
  <si>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</si>
  <si>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</si>
  <si>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</si>
  <si>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</si>
  <si>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</si>
  <si>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</si>
  <si>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</si>
  <si>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</si>
  <si>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</si>
  <si>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</si>
  <si>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</si>
  <si>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</si>
  <si>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</si>
  <si>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</si>
  <si>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</si>
  <si>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</si>
  <si>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</si>
  <si>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</si>
  <si>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</si>
  <si>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</si>
  <si>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</si>
  <si>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</si>
  <si>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</si>
  <si>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</si>
  <si>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</si>
  <si>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</si>
  <si>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</si>
  <si>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</si>
  <si>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</si>
  <si>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</si>
  <si>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</si>
  <si>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</si>
  <si>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</si>
  <si>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</si>
  <si>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</si>
  <si>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</si>
  <si>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</si>
  <si>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</si>
  <si>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</si>
  <si>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</si>
  <si>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</si>
  <si>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</si>
  <si>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</si>
  <si>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</si>
  <si>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</si>
  <si>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</si>
  <si>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</si>
  <si>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</si>
  <si>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</si>
  <si>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</si>
  <si>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</si>
  <si>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</si>
  <si>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</si>
  <si>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</si>
  <si>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</si>
  <si>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</si>
  <si>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</si>
  <si>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</si>
  <si>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</si>
  <si>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</si>
  <si>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</si>
  <si>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</si>
  <si>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</si>
  <si>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</si>
  <si>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</si>
  <si>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</si>
  <si>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</si>
  <si>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</si>
  <si>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</si>
  <si>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</si>
  <si>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</si>
  <si>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</si>
  <si>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</si>
  <si>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</si>
  <si>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</si>
  <si>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</si>
  <si>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</si>
  <si>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</si>
  <si>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</si>
  <si>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</si>
  <si>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</si>
  <si>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</si>
  <si>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</si>
  <si>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</si>
  <si>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</si>
  <si>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</si>
  <si>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</si>
  <si>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</si>
  <si>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</si>
  <si>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</si>
  <si>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</si>
  <si>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</si>
  <si>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</si>
  <si>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</si>
  <si>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</si>
  <si>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</si>
  <si>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</si>
  <si>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</si>
  <si>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</si>
  <si>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</si>
  <si>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</si>
  <si>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</si>
  <si>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</si>
  <si>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</si>
  <si>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</si>
  <si>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</si>
  <si>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</si>
  <si>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</si>
  <si>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</si>
  <si>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</si>
  <si>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</si>
  <si>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</si>
  <si>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</si>
  <si>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</si>
  <si>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</si>
  <si>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</si>
  <si>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</si>
  <si>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</si>
  <si>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</si>
  <si>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</si>
  <si>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</si>
  <si>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</si>
  <si>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</si>
  <si>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</si>
  <si>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</si>
  <si>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</si>
  <si>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</si>
  <si>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</si>
  <si>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</si>
  <si>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</si>
  <si>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</si>
  <si>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</si>
  <si>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</si>
  <si>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</si>
  <si>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</si>
  <si>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</si>
  <si>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</si>
  <si>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</si>
  <si>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</si>
  <si>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</si>
  <si>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</si>
  <si>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</si>
  <si>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</si>
  <si>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</si>
  <si>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</si>
  <si>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</si>
  <si>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</si>
  <si>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</si>
  <si>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</si>
  <si>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</si>
  <si>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</si>
  <si>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</si>
  <si>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</si>
  <si>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</si>
  <si>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</si>
  <si>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</si>
  <si>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</si>
  <si>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</si>
  <si>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</si>
  <si>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</si>
  <si>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</si>
  <si>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</si>
  <si>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</si>
  <si>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</si>
  <si>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</si>
  <si>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</si>
  <si>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</si>
  <si>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</si>
  <si>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</si>
  <si>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</si>
  <si>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</si>
  <si>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</si>
  <si>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</si>
  <si>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</si>
  <si>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</si>
  <si>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</si>
  <si>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</si>
  <si>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</si>
  <si>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</si>
  <si>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</si>
  <si>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</si>
  <si>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</si>
  <si>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</si>
  <si>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</si>
  <si>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</si>
  <si>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</si>
  <si>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</si>
  <si>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</si>
  <si>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</si>
  <si>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</si>
  <si>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</si>
  <si>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</si>
  <si>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</si>
  <si>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</si>
  <si>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</si>
  <si>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</si>
  <si>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</si>
  <si>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</si>
  <si>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</si>
  <si>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</si>
  <si>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</si>
  <si>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</si>
  <si>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</si>
  <si>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</si>
  <si>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</si>
  <si>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</si>
  <si>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</si>
  <si>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</si>
  <si>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</si>
  <si>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</si>
  <si>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</si>
  <si>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</si>
  <si>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</si>
  <si>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</si>
  <si>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</si>
  <si>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</si>
  <si>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</si>
  <si>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</si>
  <si>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</si>
  <si>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</si>
  <si>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</si>
  <si>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</si>
  <si>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</si>
  <si>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</si>
  <si>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</si>
  <si>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</si>
  <si>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</si>
  <si>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</si>
  <si>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</si>
  <si>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</si>
  <si>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</si>
  <si>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</si>
  <si>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</si>
  <si>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</si>
  <si>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</si>
  <si>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</si>
  <si>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</si>
  <si>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</si>
  <si>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</si>
  <si>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</si>
  <si>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</si>
  <si>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</si>
  <si>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</si>
  <si>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</si>
  <si>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</si>
  <si>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</si>
  <si>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</si>
  <si>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</si>
  <si>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</si>
  <si>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</si>
  <si>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</si>
  <si>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</si>
  <si>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</si>
  <si>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</si>
  <si>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</si>
  <si>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</si>
  <si>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</si>
  <si>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</si>
  <si>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</si>
  <si>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</si>
  <si>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</si>
  <si>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</si>
  <si>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</si>
  <si>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</si>
  <si>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</si>
  <si>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</si>
  <si>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</si>
  <si>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</si>
  <si>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</si>
  <si>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</si>
  <si>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</si>
  <si>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</si>
  <si>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</si>
  <si>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</si>
  <si>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</si>
  <si>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</si>
  <si>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</si>
  <si>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</si>
  <si>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</si>
  <si>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</si>
  <si>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</si>
  <si>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</si>
  <si>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</si>
  <si>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</si>
  <si>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</si>
  <si>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</si>
  <si>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</si>
  <si>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</si>
  <si>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</si>
  <si>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</si>
  <si>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</si>
  <si>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</si>
  <si>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</si>
  <si>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</si>
  <si>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</si>
  <si>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</si>
  <si>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</si>
  <si>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</si>
  <si>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</si>
  <si>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</si>
  <si>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</si>
  <si>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</si>
  <si>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</si>
  <si>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</si>
  <si>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</si>
  <si>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</si>
  <si>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</si>
  <si>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</si>
  <si>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</si>
  <si>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</si>
  <si>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</si>
  <si>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</si>
  <si>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</si>
  <si>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</si>
  <si>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</si>
  <si>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</si>
  <si>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</si>
  <si>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</si>
  <si>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</si>
  <si>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</si>
  <si>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</si>
  <si>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</si>
  <si>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</si>
  <si>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</si>
  <si>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</si>
  <si>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</si>
  <si>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</si>
  <si>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</si>
  <si>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</si>
  <si>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</si>
  <si>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</si>
  <si>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</si>
  <si>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</si>
  <si>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</si>
  <si>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</si>
  <si>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</si>
  <si>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</si>
  <si>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</si>
  <si>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</si>
  <si>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</si>
  <si>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</si>
  <si>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</si>
  <si>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</si>
  <si>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</si>
  <si>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</si>
  <si>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</si>
  <si>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</si>
  <si>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</si>
  <si>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</si>
  <si>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</si>
  <si>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</si>
  <si>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</si>
  <si>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</si>
  <si>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</si>
  <si>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</si>
  <si>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</si>
  <si>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</si>
  <si>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</si>
  <si>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</si>
  <si>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</si>
  <si>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</si>
  <si>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</si>
  <si>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</si>
  <si>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</si>
  <si>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</si>
  <si>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</si>
  <si>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</si>
  <si>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</si>
  <si>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</si>
  <si>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</si>
  <si>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</si>
  <si>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</si>
  <si>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</si>
  <si>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</si>
  <si>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</si>
  <si>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</si>
  <si>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</si>
  <si>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</si>
  <si>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</si>
  <si>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</si>
  <si>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</si>
  <si>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</si>
  <si>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</si>
  <si>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</si>
  <si>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</si>
  <si>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</si>
  <si>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</si>
  <si>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</si>
  <si>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</si>
  <si>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</si>
  <si>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</si>
  <si>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</si>
  <si>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</si>
  <si>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</si>
  <si>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</si>
  <si>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</si>
  <si>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</si>
  <si>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</si>
  <si>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</si>
  <si>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</si>
  <si>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</si>
  <si>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</si>
  <si>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</si>
  <si>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</si>
  <si>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</si>
  <si>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</si>
  <si>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</si>
  <si>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</si>
  <si>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</si>
  <si>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</si>
  <si>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</si>
  <si>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</si>
  <si>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</si>
  <si>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</si>
  <si>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</si>
  <si>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</si>
  <si>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</si>
  <si>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</si>
  <si>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</si>
  <si>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</si>
  <si>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</si>
  <si>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</si>
  <si>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</si>
  <si>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</si>
  <si>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</si>
  <si>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</si>
  <si>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</si>
  <si>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</si>
  <si>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</si>
  <si>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</si>
  <si>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</si>
  <si>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</si>
  <si>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</si>
  <si>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</si>
  <si>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</si>
  <si>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</si>
  <si>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</si>
  <si>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</si>
  <si>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</si>
  <si>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</si>
  <si>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</si>
  <si>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</si>
  <si>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</si>
  <si>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</si>
  <si>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</si>
  <si>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</si>
  <si>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</si>
  <si>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</si>
  <si>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</si>
  <si>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</si>
  <si>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</si>
  <si>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</si>
  <si>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</si>
  <si>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</si>
  <si>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</si>
  <si>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</si>
  <si>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</si>
  <si>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</si>
  <si>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</si>
  <si>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</si>
  <si>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</si>
  <si>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</si>
  <si>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</si>
  <si>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</si>
  <si>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</si>
  <si>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</si>
  <si>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</si>
  <si>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</si>
  <si>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</si>
  <si>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</si>
  <si>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</si>
  <si>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</si>
  <si>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</si>
  <si>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</si>
  <si>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</si>
  <si>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</si>
  <si>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</si>
  <si>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</si>
  <si>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</si>
  <si>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</si>
  <si>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</si>
  <si>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</si>
  <si>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</si>
  <si>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</si>
  <si>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</si>
  <si>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</si>
  <si>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</si>
  <si>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</si>
  <si>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</si>
  <si>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</si>
  <si>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</si>
  <si>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</si>
  <si>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</si>
  <si>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</si>
  <si>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</si>
  <si>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</si>
  <si>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</si>
  <si>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</si>
  <si>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</si>
  <si>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</si>
  <si>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</si>
  <si>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</si>
  <si>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</si>
  <si>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</si>
  <si>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</si>
  <si>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</si>
  <si>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</si>
  <si>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</si>
  <si>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</si>
  <si>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</si>
  <si>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</si>
  <si>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</si>
  <si>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</si>
  <si>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</si>
  <si>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</si>
  <si>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</si>
  <si>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</si>
  <si>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</si>
  <si>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</si>
  <si>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</si>
  <si>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</si>
  <si>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</si>
  <si>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</si>
  <si>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</si>
  <si>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</si>
  <si>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</si>
  <si>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</si>
  <si>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</si>
  <si>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</si>
  <si>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</si>
  <si>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</si>
  <si>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</si>
  <si>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</si>
  <si>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</si>
  <si>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</si>
  <si>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</si>
  <si>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</si>
  <si>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</si>
  <si>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</si>
  <si>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</si>
  <si>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</si>
  <si>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</si>
  <si>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</si>
  <si>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</si>
  <si>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</si>
  <si>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</si>
  <si>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</si>
  <si>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</si>
  <si>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</si>
  <si>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</si>
  <si>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</si>
  <si>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</si>
  <si>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</si>
  <si>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</si>
  <si>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</si>
  <si>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</si>
  <si>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</si>
  <si>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</si>
  <si>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</si>
  <si>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</si>
  <si>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</si>
  <si>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</si>
  <si>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</si>
  <si>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</si>
  <si>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</si>
  <si>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</si>
  <si>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</si>
  <si>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</si>
  <si>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</si>
  <si>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</si>
  <si>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</si>
  <si>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</si>
  <si>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</si>
  <si>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</si>
  <si>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</si>
  <si>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</si>
  <si>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</si>
  <si>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</si>
  <si>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</si>
  <si>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</si>
  <si>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</si>
  <si>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</si>
  <si>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</si>
  <si>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</si>
  <si>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</si>
  <si>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</si>
  <si>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</si>
  <si>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</si>
  <si>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</si>
  <si>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</si>
  <si>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</si>
  <si>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</si>
  <si>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</si>
  <si>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</si>
  <si>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</si>
  <si>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</si>
  <si>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</si>
  <si>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</si>
  <si>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</si>
  <si>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</si>
  <si>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</si>
  <si>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</si>
  <si>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</si>
  <si>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</si>
  <si>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</si>
  <si>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</si>
  <si>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</si>
  <si>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</si>
  <si>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</si>
  <si>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</si>
  <si>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</si>
  <si>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</si>
  <si>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</si>
  <si>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</si>
  <si>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</si>
  <si>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</si>
  <si>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</si>
  <si>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</si>
  <si>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</si>
  <si>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</si>
  <si>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</si>
  <si>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</si>
  <si>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</si>
  <si>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</si>
  <si>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</si>
  <si>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</si>
  <si>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</si>
  <si>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</si>
  <si>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</si>
  <si>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</si>
  <si>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</si>
  <si>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</si>
  <si>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</si>
  <si>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</si>
  <si>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</si>
  <si>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</si>
  <si>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</si>
  <si>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</si>
  <si>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</si>
  <si>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</si>
  <si>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</si>
  <si>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</si>
  <si>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</si>
  <si>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</si>
  <si>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</si>
  <si>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</si>
  <si>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</si>
  <si>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</si>
  <si>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</si>
  <si>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</si>
  <si>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</si>
  <si>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</si>
  <si>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</si>
  <si>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</si>
  <si>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</si>
  <si>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</si>
  <si>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</si>
  <si>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</si>
  <si>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</si>
  <si>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</si>
  <si>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</si>
  <si>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</si>
  <si>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</si>
  <si>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</si>
  <si>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</si>
  <si>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</si>
  <si>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</si>
  <si>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</si>
  <si>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</si>
  <si>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</si>
  <si>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</si>
  <si>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</si>
  <si>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</si>
  <si>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</si>
  <si>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</si>
  <si>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</si>
  <si>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</si>
  <si>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</si>
  <si>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</si>
  <si>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</si>
  <si>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</si>
  <si>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</si>
  <si>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</si>
  <si>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</si>
  <si>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</si>
  <si>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</si>
  <si>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</si>
  <si>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</si>
  <si>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</si>
  <si>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</si>
  <si>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</si>
  <si>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</si>
  <si>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</si>
  <si>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</si>
  <si>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</si>
  <si>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</si>
  <si>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</si>
  <si>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</si>
  <si>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</si>
  <si>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</si>
  <si>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</si>
  <si>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</si>
  <si>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</si>
  <si>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</si>
  <si>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</si>
  <si>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</si>
  <si>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</si>
  <si>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</si>
  <si>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</si>
  <si>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</si>
  <si>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</si>
  <si>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</si>
  <si>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</si>
  <si>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</si>
  <si>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</si>
  <si>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</si>
  <si>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</si>
  <si>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</si>
  <si>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</si>
  <si>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</si>
  <si>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</si>
  <si>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</si>
  <si>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</si>
  <si>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</si>
  <si>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</si>
  <si>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</si>
  <si>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</si>
  <si>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</si>
  <si>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</si>
  <si>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</si>
  <si>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</si>
  <si>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</si>
  <si>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</si>
  <si>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</si>
  <si>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</si>
  <si>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</si>
  <si>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</si>
  <si>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</si>
  <si>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</si>
  <si>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</si>
  <si>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</si>
  <si>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</si>
  <si>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</si>
  <si>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</si>
  <si>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</si>
  <si>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</si>
  <si>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</si>
  <si>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</si>
  <si>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</si>
  <si>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</si>
  <si>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</si>
  <si>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</si>
  <si>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</si>
  <si>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</si>
  <si>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</si>
  <si>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</si>
  <si>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</si>
  <si>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</si>
  <si>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</si>
  <si>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</si>
  <si>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</si>
  <si>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</si>
  <si>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</si>
  <si>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</si>
  <si>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</si>
  <si>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</si>
  <si>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</si>
  <si>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</si>
  <si>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</si>
  <si>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</si>
  <si>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</si>
  <si>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</si>
  <si>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</si>
  <si>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</si>
  <si>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</si>
  <si>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</si>
  <si>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</si>
  <si>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</si>
  <si>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</si>
  <si>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</si>
  <si>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</si>
  <si>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</si>
  <si>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</si>
  <si>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</si>
  <si>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</si>
  <si>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</si>
  <si>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</si>
  <si>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</si>
  <si>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</si>
  <si>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</si>
  <si>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</si>
  <si>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</si>
  <si>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</si>
  <si>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</si>
  <si>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</si>
  <si>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</si>
  <si>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</si>
  <si>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</si>
  <si>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</si>
  <si>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</si>
  <si>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</si>
  <si>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</si>
  <si>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</si>
  <si>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</si>
  <si>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</si>
  <si>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</si>
  <si>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</si>
  <si>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</si>
  <si>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</si>
  <si>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</si>
  <si>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</si>
  <si>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</si>
  <si>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</si>
  <si>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</si>
  <si>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</si>
  <si>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</si>
  <si>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</si>
  <si>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</si>
  <si>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</si>
  <si>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</si>
  <si>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</si>
  <si>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</si>
  <si>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</si>
  <si>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</si>
  <si>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</si>
  <si>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</si>
  <si>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</si>
  <si>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</si>
  <si>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</si>
  <si>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</si>
  <si>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</si>
  <si>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</si>
  <si>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</si>
  <si>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</si>
  <si>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</si>
  <si>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</si>
  <si>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</si>
  <si>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</si>
  <si>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</si>
  <si>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</si>
  <si>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</si>
  <si>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</si>
  <si>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</si>
  <si>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</si>
  <si>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</si>
  <si>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</si>
  <si>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</si>
  <si>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</si>
  <si>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</si>
  <si>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</si>
  <si>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</si>
  <si>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</si>
  <si>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</si>
  <si>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</si>
  <si>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</si>
  <si>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</si>
  <si>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</si>
  <si>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</si>
  <si>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</si>
  <si>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</si>
  <si>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</si>
  <si>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</si>
  <si>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</si>
  <si>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</si>
  <si>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</si>
  <si>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</si>
  <si>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</si>
  <si>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</si>
  <si>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</si>
  <si>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</si>
  <si>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</si>
  <si>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</si>
  <si>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</si>
  <si>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</si>
  <si>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</si>
  <si>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</si>
  <si>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</si>
  <si>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</si>
  <si>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</si>
  <si>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</si>
  <si>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</si>
  <si>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</si>
  <si>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</si>
  <si>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</si>
  <si>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</si>
  <si>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</si>
  <si>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</si>
  <si>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</si>
  <si>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</si>
  <si>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</si>
  <si>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</si>
  <si>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</si>
  <si>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</si>
  <si>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</si>
  <si>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</si>
  <si>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</si>
  <si>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</si>
  <si>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</si>
  <si>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</si>
  <si>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</si>
  <si>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</si>
  <si>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</si>
  <si>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</si>
  <si>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</si>
  <si>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</si>
  <si>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</si>
  <si>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</si>
  <si>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</si>
  <si>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</si>
  <si>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</si>
  <si>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</si>
  <si>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</si>
  <si>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</si>
  <si>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</si>
  <si>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</si>
  <si>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</si>
  <si>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</si>
  <si>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</si>
  <si>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</si>
  <si>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</si>
  <si>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</si>
  <si>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</si>
  <si>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</si>
  <si>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</si>
  <si>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</si>
  <si>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</si>
  <si>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</si>
  <si>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</si>
  <si>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</si>
  <si>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</si>
  <si>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</si>
  <si>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</si>
  <si>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</si>
  <si>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</si>
  <si>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</si>
  <si>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</si>
  <si>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</si>
  <si>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</si>
  <si>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</si>
  <si>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</si>
  <si>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</si>
  <si>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</si>
  <si>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</si>
  <si>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</si>
  <si>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</si>
  <si>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</si>
  <si>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</si>
  <si>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</si>
  <si>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</si>
  <si>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</si>
  <si>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</si>
  <si>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</si>
  <si>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</si>
  <si>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</si>
  <si>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</si>
  <si>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</si>
  <si>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</si>
  <si>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</si>
  <si>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</si>
  <si>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</si>
  <si>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</si>
  <si>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</si>
  <si>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</si>
  <si>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</si>
  <si>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</si>
  <si>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</si>
  <si>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</si>
  <si>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</si>
  <si>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</si>
  <si>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</si>
  <si>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</si>
  <si>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</si>
  <si>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</si>
  <si>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</si>
  <si>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</si>
  <si>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</si>
  <si>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</si>
  <si>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</si>
  <si>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</si>
  <si>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</si>
  <si>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</si>
  <si>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</si>
  <si>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</si>
  <si>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</si>
  <si>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</si>
  <si>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</si>
  <si>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</si>
  <si>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</si>
  <si>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</si>
  <si>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</si>
  <si>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</si>
  <si>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</si>
  <si>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</si>
  <si>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</si>
  <si>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</si>
  <si>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</si>
  <si>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</si>
  <si>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</si>
  <si>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</si>
  <si>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</si>
  <si>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</si>
  <si>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</si>
  <si>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</si>
  <si>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</si>
  <si>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</si>
  <si>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</si>
  <si>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</si>
  <si>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</si>
  <si>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</si>
  <si>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</si>
  <si>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</si>
  <si>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</si>
  <si>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</si>
  <si>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</si>
  <si>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</si>
  <si>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</si>
  <si>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</si>
  <si>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</si>
  <si>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</si>
  <si>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</si>
  <si>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</si>
  <si>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</si>
  <si>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</si>
  <si>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</si>
  <si>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</si>
  <si>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</si>
  <si>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</si>
  <si>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</si>
  <si>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</si>
  <si>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</si>
  <si>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</si>
  <si>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</si>
  <si>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</si>
  <si>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</si>
  <si>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</si>
  <si>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</si>
  <si>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</si>
  <si>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</si>
  <si>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</si>
  <si>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</si>
  <si>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</si>
  <si>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</si>
  <si>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</si>
  <si>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</si>
  <si>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</si>
  <si>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</si>
  <si>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</si>
  <si>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</si>
  <si>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</si>
  <si>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</si>
  <si>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</si>
  <si>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</si>
  <si>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</si>
  <si>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</si>
  <si>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</si>
  <si>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</si>
  <si>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</si>
  <si>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</si>
  <si>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</si>
  <si>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</si>
  <si>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</si>
  <si>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</si>
  <si>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</si>
  <si>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</si>
  <si>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</si>
  <si>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</si>
  <si>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</si>
  <si>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</si>
  <si>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</si>
  <si>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</si>
  <si>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</si>
  <si>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</si>
  <si>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</si>
  <si>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</si>
  <si>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</si>
  <si>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</si>
  <si>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</si>
  <si>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</si>
  <si>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</si>
  <si>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</si>
  <si>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</si>
  <si>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</si>
  <si>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</si>
  <si>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</si>
  <si>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</si>
  <si>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</si>
  <si>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</si>
  <si>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</si>
  <si>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</si>
  <si>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</si>
  <si>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</si>
  <si>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</si>
  <si>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</si>
  <si>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</si>
  <si>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</si>
  <si>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</si>
  <si>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</si>
  <si>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</si>
  <si>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</si>
  <si>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</si>
  <si>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</si>
  <si>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</si>
  <si>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</si>
  <si>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</si>
  <si>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</si>
  <si>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</si>
  <si>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</si>
  <si>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</si>
  <si>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</si>
  <si>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</si>
  <si>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</si>
  <si>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</si>
  <si>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</si>
  <si>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</si>
  <si>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</si>
  <si>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</si>
  <si>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</si>
  <si>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</si>
  <si>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</si>
  <si>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</si>
  <si>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</si>
  <si>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</si>
  <si>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</si>
  <si>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</si>
  <si>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</si>
  <si>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</si>
  <si>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</si>
  <si>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</si>
  <si>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</si>
  <si>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</si>
  <si>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</si>
  <si>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</si>
  <si>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</si>
  <si>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</si>
  <si>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</si>
  <si>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</si>
  <si>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</si>
  <si>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</si>
  <si>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</si>
  <si>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</si>
  <si>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</si>
  <si>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</si>
  <si>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</si>
  <si>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</si>
  <si>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</si>
  <si>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</si>
  <si>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</si>
  <si>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</si>
  <si>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</si>
  <si>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</si>
  <si>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</si>
  <si>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</si>
  <si>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</si>
  <si>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</si>
  <si>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</si>
  <si>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</si>
  <si>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</si>
  <si>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</si>
  <si>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</si>
  <si>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</si>
  <si>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</si>
  <si>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</si>
  <si>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</si>
  <si>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</si>
  <si>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</si>
  <si>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</si>
  <si>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</si>
  <si>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</si>
  <si>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</si>
  <si>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</si>
  <si>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</si>
  <si>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</si>
  <si>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</si>
  <si>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</si>
  <si>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</si>
  <si>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</si>
  <si>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</si>
  <si>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</si>
  <si>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</si>
  <si>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</si>
  <si>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</si>
  <si>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</si>
  <si>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</si>
  <si>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</si>
  <si>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</si>
  <si>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</si>
  <si>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</si>
  <si>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</si>
  <si>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</si>
  <si>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</si>
  <si>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</si>
  <si>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</si>
  <si>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</si>
  <si>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</si>
  <si>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</si>
  <si>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</si>
  <si>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</si>
  <si>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</si>
  <si>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</si>
  <si>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</si>
  <si>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</si>
  <si>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</si>
  <si>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</si>
  <si>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</si>
  <si>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</si>
  <si>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</si>
  <si>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</si>
  <si>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</si>
  <si>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</si>
  <si>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</si>
  <si>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</si>
  <si>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</si>
  <si>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</si>
  <si>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</si>
  <si>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</si>
  <si>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</si>
  <si>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</si>
  <si>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</si>
  <si>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</si>
  <si>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</si>
  <si>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</si>
  <si>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</si>
  <si>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</si>
  <si>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</si>
  <si>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</si>
  <si>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</si>
  <si>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</si>
  <si>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</si>
  <si>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</si>
  <si>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</si>
  <si>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</si>
  <si>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</si>
  <si>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</si>
  <si>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</si>
  <si>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</si>
  <si>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</si>
  <si>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</si>
  <si>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</si>
  <si>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</si>
  <si>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</si>
  <si>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</si>
  <si>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</si>
  <si>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</si>
  <si>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</si>
  <si>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</si>
  <si>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</si>
  <si>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</si>
  <si>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</si>
  <si>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</si>
  <si>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</si>
  <si>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</si>
  <si>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</si>
  <si>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</si>
  <si>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</si>
  <si>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</si>
  <si>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</si>
  <si>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</si>
  <si>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</si>
  <si>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</si>
  <si>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</si>
  <si>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</si>
  <si>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</si>
  <si>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</si>
  <si>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</si>
  <si>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</si>
  <si>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</si>
  <si>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</si>
  <si>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</si>
  <si>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</si>
  <si>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</si>
  <si>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</si>
  <si>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</si>
  <si>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</si>
  <si>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</si>
  <si>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</si>
  <si>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</si>
  <si>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</si>
  <si>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</si>
  <si>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</si>
  <si>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</si>
  <si>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</si>
  <si>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</si>
  <si>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</si>
  <si>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</si>
  <si>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</si>
  <si>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</si>
  <si>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</si>
  <si>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</si>
  <si>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</si>
  <si>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</si>
  <si>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</si>
  <si>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</si>
  <si>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</si>
  <si>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</si>
  <si>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</si>
  <si>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</si>
  <si>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</si>
  <si>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</si>
  <si>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</si>
  <si>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</si>
  <si>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</si>
  <si>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</si>
  <si>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</si>
  <si>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</si>
  <si>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</si>
  <si>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</si>
  <si>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</si>
  <si>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</si>
  <si>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</si>
  <si>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</si>
  <si>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</si>
  <si>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</si>
  <si>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</si>
  <si>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</si>
  <si>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</si>
  <si>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</si>
  <si>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</si>
  <si>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</si>
  <si>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</si>
  <si>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</si>
  <si>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</si>
  <si>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</si>
  <si>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</si>
  <si>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</si>
  <si>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</si>
  <si>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</si>
  <si>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</si>
  <si>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</si>
  <si>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</si>
  <si>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</si>
  <si>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</si>
  <si>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</si>
  <si>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</si>
  <si>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</si>
  <si>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</si>
  <si>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</si>
  <si>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</si>
  <si>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</si>
  <si>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</si>
  <si>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</si>
  <si>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</si>
  <si>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</si>
  <si>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</si>
  <si>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</si>
  <si>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</si>
  <si>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</si>
  <si>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</si>
  <si>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</si>
  <si>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</si>
  <si>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</si>
  <si>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</si>
  <si>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</si>
  <si>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</si>
  <si>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</si>
  <si>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</si>
  <si>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</si>
  <si>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</si>
  <si>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</si>
  <si>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</si>
  <si>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</si>
  <si>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</si>
  <si>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</si>
  <si>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</si>
  <si>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</si>
  <si>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</si>
  <si>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</si>
  <si>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</si>
  <si>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</si>
  <si>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</si>
  <si>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</si>
  <si>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</si>
  <si>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</si>
  <si>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</si>
  <si>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</si>
  <si>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</si>
  <si>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</si>
  <si>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</si>
  <si>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</si>
  <si>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</si>
  <si>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</si>
  <si>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</si>
  <si>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</si>
  <si>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</si>
  <si>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</si>
  <si>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</si>
  <si>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</si>
  <si>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</si>
  <si>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</si>
  <si>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</si>
  <si>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</si>
  <si>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</si>
  <si>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</si>
  <si>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</si>
  <si>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</si>
  <si>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</si>
  <si>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</si>
  <si>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</si>
  <si>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</si>
  <si>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</si>
  <si>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</si>
  <si>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</si>
  <si>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</si>
  <si>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</si>
  <si>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</si>
  <si>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</si>
  <si>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</si>
  <si>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</si>
  <si>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</si>
  <si>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</si>
  <si>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</si>
  <si>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</si>
  <si>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</si>
  <si>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</si>
  <si>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</si>
  <si>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</si>
  <si>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</si>
  <si>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</si>
  <si>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</si>
  <si>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</si>
  <si>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</si>
  <si>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</si>
  <si>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</si>
  <si>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</si>
  <si>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</si>
  <si>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</si>
  <si>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</si>
  <si>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</si>
  <si>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</si>
  <si>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</si>
  <si>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</si>
  <si>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</si>
  <si>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</si>
  <si>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</si>
  <si>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</si>
  <si>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</si>
  <si>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</si>
  <si>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</si>
  <si>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</si>
  <si>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</si>
  <si>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</si>
  <si>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</si>
  <si>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</si>
  <si>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</si>
  <si>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</si>
  <si>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</si>
  <si>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</si>
  <si>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</si>
  <si>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</si>
  <si>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</si>
  <si>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</si>
  <si>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</si>
  <si>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</si>
  <si>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</si>
  <si>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</si>
  <si>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</si>
  <si>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</si>
  <si>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</si>
  <si>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</si>
  <si>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</si>
  <si>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</si>
  <si>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</si>
  <si>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</si>
  <si>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</si>
  <si>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</si>
  <si>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</si>
  <si>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</si>
  <si>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</si>
  <si>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</si>
  <si>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</si>
  <si>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</si>
  <si>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</si>
  <si>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</si>
  <si>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</si>
  <si>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</si>
  <si>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</si>
  <si>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</si>
  <si>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</si>
  <si>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</si>
  <si>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</si>
  <si>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</si>
  <si>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</si>
  <si>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</si>
  <si>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</si>
  <si>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</si>
  <si>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</si>
  <si>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</si>
  <si>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</si>
  <si>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</si>
  <si>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</si>
  <si>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</si>
  <si>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</si>
  <si>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</si>
  <si>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</si>
  <si>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</si>
  <si>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</si>
  <si>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</si>
  <si>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</si>
  <si>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</si>
  <si>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</si>
  <si>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</si>
  <si>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</si>
  <si>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</si>
  <si>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</si>
  <si>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</si>
  <si>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</si>
  <si>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</si>
  <si>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</si>
  <si>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</si>
  <si>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</si>
  <si>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</si>
  <si>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</si>
  <si>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</si>
  <si>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</si>
  <si>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</si>
  <si>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</si>
  <si>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</si>
  <si>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</si>
  <si>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</si>
  <si>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</si>
  <si>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</si>
  <si>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</si>
  <si>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</si>
  <si>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</si>
  <si>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</si>
  <si>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</si>
  <si>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</si>
  <si>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</si>
  <si>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</si>
  <si>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</si>
  <si>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</si>
  <si>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</si>
  <si>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</si>
  <si>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</si>
  <si>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</si>
  <si>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</si>
  <si>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</si>
  <si>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</si>
  <si>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</si>
  <si>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</si>
  <si>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</si>
  <si>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</si>
  <si>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</si>
  <si>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</si>
  <si>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</si>
  <si>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</si>
  <si>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</si>
  <si>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</si>
  <si>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</si>
  <si>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</si>
  <si>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</si>
  <si>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</si>
  <si>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</si>
  <si>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</si>
  <si>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</si>
  <si>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</si>
  <si>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</si>
  <si>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</si>
  <si>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</si>
  <si>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</si>
  <si>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</si>
  <si>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</si>
  <si>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</si>
  <si>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</si>
  <si>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</si>
  <si>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</si>
  <si>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</si>
  <si>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</si>
  <si>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</si>
  <si>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</si>
  <si>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</si>
  <si>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</si>
  <si>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</si>
  <si>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</si>
  <si>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</si>
  <si>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</si>
  <si>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</si>
  <si>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</si>
  <si>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</si>
  <si>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</si>
  <si>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</si>
  <si>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</si>
  <si>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</si>
  <si>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</si>
  <si>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</si>
  <si>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</si>
  <si>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</si>
  <si>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</si>
  <si>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</si>
  <si>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</si>
  <si>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</si>
  <si>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</si>
  <si>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</si>
  <si>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</si>
  <si>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</si>
  <si>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</si>
  <si>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</si>
  <si>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</si>
  <si>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</si>
  <si>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</si>
  <si>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</si>
  <si>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</si>
  <si>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</si>
  <si>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</si>
  <si>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</si>
  <si>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</si>
  <si>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</si>
  <si>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</si>
  <si>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</si>
  <si>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</si>
  <si>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</si>
  <si>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</si>
  <si>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</si>
  <si>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</si>
  <si>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</si>
  <si>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</si>
  <si>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</si>
  <si>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</si>
  <si>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</si>
  <si>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</si>
  <si>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</si>
  <si>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</si>
  <si>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</si>
  <si>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</si>
  <si>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</si>
  <si>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</si>
  <si>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</si>
  <si>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</si>
  <si>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</si>
  <si>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</si>
  <si>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</si>
  <si>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</si>
  <si>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</si>
  <si>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</si>
  <si>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</si>
  <si>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</si>
  <si>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</si>
  <si>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</si>
  <si>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</si>
  <si>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</si>
  <si>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</si>
  <si>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</si>
  <si>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</si>
  <si>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</si>
  <si>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</si>
  <si>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</si>
  <si>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</si>
  <si>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</si>
  <si>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</si>
  <si>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</si>
  <si>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</si>
  <si>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</si>
  <si>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</si>
  <si>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</si>
  <si>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</si>
  <si>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</si>
  <si>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</si>
  <si>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</si>
  <si>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</si>
  <si>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</si>
  <si>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</si>
  <si>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</si>
  <si>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</si>
  <si>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</si>
  <si>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</si>
  <si>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</si>
  <si>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</si>
  <si>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</si>
  <si>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</si>
  <si>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</si>
  <si>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</si>
  <si>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</si>
  <si>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</si>
  <si>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</si>
  <si>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</si>
  <si>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</si>
  <si>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</si>
  <si>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</si>
  <si>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</si>
  <si>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</si>
  <si>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</si>
  <si>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</si>
  <si>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</si>
  <si>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</si>
  <si>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</si>
  <si>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</si>
  <si>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</si>
  <si>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</si>
  <si>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</si>
  <si>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</si>
  <si>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</si>
  <si>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</si>
  <si>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</si>
  <si>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</si>
  <si>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</si>
  <si>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</si>
  <si>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</si>
  <si>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</si>
  <si>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</si>
  <si>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</si>
  <si>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</si>
  <si>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</si>
  <si>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</si>
  <si>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</si>
  <si>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</si>
  <si>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</si>
  <si>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</si>
  <si>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</si>
  <si>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</si>
  <si>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</si>
  <si>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</si>
  <si>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</si>
  <si>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</si>
  <si>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</si>
  <si>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</si>
  <si>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</si>
  <si>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</si>
  <si>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</si>
  <si>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</si>
  <si>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</si>
  <si>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</si>
  <si>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</si>
  <si>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</si>
  <si>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</si>
  <si>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</si>
  <si>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</si>
  <si>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</si>
  <si>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</si>
  <si>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</si>
  <si>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</si>
  <si>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</si>
  <si>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</si>
  <si>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</si>
  <si>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</si>
  <si>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</si>
  <si>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</si>
  <si>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</si>
  <si>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</si>
  <si>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</si>
  <si>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</si>
  <si>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</si>
  <si>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</si>
  <si>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</si>
  <si>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</si>
  <si>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</si>
  <si>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</si>
  <si>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</si>
  <si>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</si>
  <si>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</si>
  <si>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</si>
  <si>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</si>
  <si>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</si>
  <si>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</si>
  <si>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</si>
  <si>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</si>
  <si>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</si>
  <si>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</si>
  <si>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</si>
  <si>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</si>
  <si>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</si>
  <si>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</si>
  <si>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</si>
  <si>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</si>
  <si>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</si>
  <si>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</si>
  <si>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</si>
  <si>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</si>
  <si>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</si>
  <si>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</si>
  <si>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</si>
  <si>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</si>
  <si>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</si>
  <si>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</si>
  <si>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</si>
  <si>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</si>
  <si>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</si>
  <si>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</si>
  <si>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</si>
  <si>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</si>
  <si>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</si>
  <si>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</si>
  <si>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</si>
  <si>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</si>
  <si>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</si>
  <si>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</si>
  <si>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</si>
  <si>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</si>
  <si>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</si>
  <si>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</si>
  <si>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</si>
  <si>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</si>
  <si>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</si>
  <si>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</si>
  <si>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</si>
  <si>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</si>
  <si>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</si>
  <si>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</si>
  <si>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</si>
  <si>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</si>
  <si>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</si>
  <si>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</si>
  <si>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</si>
  <si>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</si>
  <si>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</si>
  <si>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</si>
  <si>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</si>
  <si>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</si>
  <si>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</si>
  <si>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</si>
  <si>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</si>
  <si>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</si>
  <si>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</si>
  <si>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</si>
  <si>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</si>
  <si>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</si>
  <si>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</si>
  <si>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</si>
  <si>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</si>
  <si>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</si>
  <si>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</si>
  <si>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</si>
  <si>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</si>
  <si>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</si>
  <si>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</si>
  <si>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</si>
  <si>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</si>
  <si>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</si>
  <si>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</si>
  <si>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</si>
  <si>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</si>
  <si>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</si>
  <si>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</si>
  <si>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</si>
  <si>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</si>
  <si>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</si>
  <si>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</si>
  <si>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</si>
  <si>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</si>
  <si>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</si>
  <si>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</si>
  <si>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</si>
  <si>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</si>
  <si>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</si>
  <si>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</si>
  <si>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</si>
  <si>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</si>
  <si>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</si>
  <si>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</si>
  <si>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</si>
  <si>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</si>
  <si>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</si>
  <si>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</si>
  <si>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</si>
  <si>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</si>
  <si>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</si>
  <si>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</si>
  <si>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</si>
  <si>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</si>
  <si>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</si>
  <si>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</si>
  <si>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</si>
  <si>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</si>
  <si>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</si>
  <si>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</si>
  <si>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</si>
  <si>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</si>
  <si>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</si>
  <si>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</si>
  <si>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</si>
  <si>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</si>
  <si>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</si>
  <si>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</si>
  <si>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</si>
  <si>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</si>
  <si>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</si>
  <si>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</si>
  <si>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</si>
  <si>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</si>
  <si>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</si>
  <si>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</si>
  <si>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</si>
  <si>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</si>
  <si>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</si>
  <si>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</si>
  <si>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</si>
  <si>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</si>
  <si>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</si>
  <si>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</si>
  <si>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</si>
  <si>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</si>
  <si>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</si>
  <si>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</si>
  <si>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</si>
  <si>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</si>
  <si>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</si>
  <si>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</si>
  <si>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</si>
  <si>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</si>
  <si>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</si>
  <si>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</si>
  <si>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</si>
  <si>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</si>
  <si>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</si>
  <si>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</si>
  <si>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</si>
  <si>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</si>
  <si>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</si>
  <si>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</si>
  <si>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</si>
  <si>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</si>
  <si>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</si>
  <si>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</si>
  <si>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</si>
  <si>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</si>
  <si>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</si>
  <si>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</si>
  <si>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</si>
  <si>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</si>
  <si>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</si>
  <si>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</si>
  <si>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</si>
  <si>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</si>
  <si>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</si>
  <si>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</si>
  <si>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</si>
  <si>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</si>
  <si>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</si>
  <si>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</si>
  <si>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</si>
  <si>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</si>
  <si>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</si>
  <si>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</si>
  <si>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</si>
  <si>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</si>
  <si>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</si>
  <si>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</si>
  <si>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</si>
  <si>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</si>
  <si>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</si>
  <si>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</si>
  <si>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</si>
  <si>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</si>
  <si>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</si>
  <si>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</si>
  <si>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</si>
  <si>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</si>
  <si>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</si>
  <si>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</si>
  <si>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</si>
  <si>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</si>
  <si>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</si>
  <si>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</si>
  <si>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</si>
  <si>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</si>
  <si>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</si>
  <si>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</si>
  <si>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</si>
  <si>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</si>
  <si>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</si>
  <si>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</si>
  <si>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</si>
  <si>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</si>
  <si>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</si>
  <si>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</si>
  <si>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</si>
  <si>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</si>
  <si>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</si>
  <si>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</si>
  <si>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</si>
  <si>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</si>
  <si>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</si>
  <si>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</si>
  <si>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</si>
  <si>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</si>
  <si>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</si>
  <si>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</si>
  <si>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</si>
  <si>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</si>
  <si>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</si>
  <si>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</si>
  <si>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</si>
  <si>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</si>
  <si>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</si>
  <si>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</si>
  <si>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</si>
  <si>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</si>
  <si>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</si>
  <si>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</si>
  <si>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</si>
  <si>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</si>
  <si>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</si>
  <si>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</si>
  <si>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</si>
  <si>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</si>
  <si>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</si>
  <si>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</si>
  <si>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</si>
  <si>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</si>
  <si>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</si>
  <si>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</si>
  <si>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</si>
  <si>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</si>
  <si>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</si>
  <si>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</si>
  <si>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</si>
  <si>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</si>
  <si>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</si>
  <si>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</si>
  <si>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</si>
  <si>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</si>
  <si>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</si>
  <si>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</si>
  <si>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</si>
  <si>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</si>
  <si>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</si>
  <si>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</si>
  <si>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</si>
  <si>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</si>
  <si>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</si>
  <si>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</si>
  <si>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</si>
  <si>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</si>
  <si>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</si>
  <si>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</si>
  <si>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</si>
  <si>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</si>
  <si>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</si>
  <si>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</si>
  <si>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</si>
  <si>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</si>
  <si>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</si>
  <si>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</si>
  <si>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</si>
  <si>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</si>
  <si>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</si>
  <si>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</si>
  <si>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</si>
  <si>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</si>
  <si>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</si>
  <si>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</si>
  <si>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</si>
  <si>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</si>
  <si>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</si>
  <si>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</si>
  <si>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</si>
  <si>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</si>
  <si>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</si>
  <si>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</si>
  <si>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</si>
  <si>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</si>
  <si>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</si>
  <si>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</si>
  <si>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</si>
  <si>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</si>
  <si>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</si>
  <si>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</si>
  <si>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</si>
  <si>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</si>
  <si>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</si>
  <si>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</si>
  <si>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</si>
  <si>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</si>
  <si>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</si>
  <si>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</si>
  <si>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</si>
  <si>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</si>
  <si>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</si>
  <si>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</si>
  <si>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</si>
  <si>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</si>
  <si>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</si>
  <si>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</si>
  <si>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</si>
  <si>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</si>
  <si>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</si>
  <si>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</si>
  <si>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</si>
  <si>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</si>
  <si>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</si>
  <si>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</si>
  <si>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</si>
  <si>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</si>
  <si>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</si>
  <si>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</si>
  <si>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</si>
  <si>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</si>
  <si>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</si>
  <si>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</si>
  <si>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</si>
  <si>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</si>
  <si>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</si>
  <si>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</si>
  <si>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</si>
  <si>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</si>
  <si>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</si>
  <si>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</si>
  <si>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</si>
  <si>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</si>
  <si>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</si>
  <si>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</si>
  <si>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</si>
  <si>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</si>
  <si>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</si>
  <si>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</si>
  <si>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</si>
  <si>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</si>
  <si>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</si>
  <si>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</si>
  <si>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</si>
  <si>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</si>
  <si>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</si>
  <si>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</si>
  <si>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</si>
  <si>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</si>
  <si>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</si>
  <si>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</si>
  <si>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</si>
  <si>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</si>
  <si>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</si>
  <si>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</si>
  <si>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</si>
  <si>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</si>
  <si>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</si>
  <si>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</si>
  <si>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</si>
  <si>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</si>
  <si>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</si>
  <si>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</si>
  <si>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</si>
  <si>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</si>
  <si>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</si>
  <si>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</si>
  <si>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</si>
  <si>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</si>
  <si>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</si>
  <si>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</si>
  <si>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</si>
  <si>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</si>
  <si>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</si>
  <si>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</si>
  <si>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</si>
  <si>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</si>
  <si>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</si>
  <si>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</si>
  <si>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</si>
  <si>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</si>
  <si>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</si>
  <si>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</si>
  <si>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</si>
  <si>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</si>
  <si>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</si>
  <si>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</si>
  <si>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</si>
  <si>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</si>
  <si>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</si>
  <si>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</si>
  <si>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</si>
  <si>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</si>
  <si>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</si>
  <si>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</si>
  <si>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</si>
  <si>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</si>
  <si>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</si>
  <si>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</si>
  <si>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</si>
  <si>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</si>
  <si>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</si>
  <si>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</si>
  <si>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</si>
  <si>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</si>
  <si>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</si>
  <si>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</si>
  <si>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</si>
  <si>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</si>
  <si>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</si>
  <si>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</si>
  <si>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</si>
  <si>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</si>
  <si>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</si>
  <si>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</si>
  <si>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</si>
  <si>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</si>
  <si>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</si>
  <si>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</si>
  <si>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</si>
  <si>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</si>
  <si>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</si>
  <si>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</si>
  <si>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</si>
  <si>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</si>
  <si>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</si>
  <si>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</si>
  <si>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</si>
  <si>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</si>
  <si>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</si>
  <si>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</si>
  <si>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</si>
  <si>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</si>
  <si>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</si>
  <si>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</si>
  <si>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</si>
  <si>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</si>
  <si>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</si>
  <si>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</si>
  <si>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</si>
  <si>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</si>
  <si>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</si>
  <si>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</si>
  <si>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</si>
  <si>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</si>
  <si>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</si>
  <si>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</si>
  <si>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</si>
  <si>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</si>
  <si>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</si>
  <si>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</si>
  <si>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</si>
  <si>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</si>
  <si>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</si>
  <si>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</si>
  <si>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</si>
  <si>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</si>
  <si>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</si>
  <si>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</si>
  <si>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</si>
  <si>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</si>
  <si>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</si>
  <si>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</si>
  <si>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</si>
  <si>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</si>
  <si>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</si>
  <si>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</si>
  <si>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</si>
  <si>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</si>
  <si>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</si>
  <si>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</si>
  <si>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</si>
  <si>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</si>
  <si>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</si>
  <si>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</si>
  <si>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</si>
  <si>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</si>
  <si>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</si>
  <si>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</si>
  <si>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</si>
  <si>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</si>
  <si>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</si>
  <si>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</si>
  <si>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</si>
  <si>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</si>
  <si>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</si>
  <si>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</si>
  <si>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</si>
  <si>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</si>
  <si>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</si>
  <si>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</si>
  <si>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</si>
  <si>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</si>
  <si>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</si>
  <si>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</si>
  <si>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</si>
  <si>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</si>
  <si>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</si>
  <si>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</si>
  <si>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</si>
  <si>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</si>
  <si>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</si>
  <si>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</si>
  <si>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</si>
  <si>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</si>
  <si>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</si>
  <si>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</si>
  <si>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</si>
  <si>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</si>
  <si>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</si>
  <si>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</si>
  <si>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</si>
  <si>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</si>
  <si>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</si>
  <si>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</si>
  <si>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</si>
  <si>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</si>
  <si>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</si>
  <si>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</si>
  <si>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</si>
  <si>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</si>
  <si>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</si>
  <si>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</si>
  <si>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</si>
  <si>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</si>
  <si>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</si>
  <si>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</si>
  <si>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</si>
  <si>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</si>
  <si>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</si>
  <si>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</si>
  <si>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</si>
  <si>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</si>
  <si>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</si>
  <si>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</si>
  <si>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</si>
  <si>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</si>
  <si>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</si>
  <si>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</si>
  <si>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</si>
  <si>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</si>
  <si>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</si>
  <si>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</si>
  <si>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</si>
  <si>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</si>
  <si>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</si>
  <si>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</si>
  <si>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</si>
  <si>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</si>
  <si>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</si>
  <si>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</si>
  <si>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</si>
  <si>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</si>
  <si>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</si>
  <si>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</si>
  <si>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</si>
  <si>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</si>
  <si>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</si>
  <si>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</si>
  <si>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</si>
  <si>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</si>
  <si>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</si>
  <si>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</si>
  <si>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</si>
  <si>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</si>
  <si>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</si>
  <si>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</si>
  <si>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</si>
  <si>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</si>
  <si>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</si>
  <si>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</si>
  <si>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</si>
  <si>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</si>
  <si>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</si>
  <si>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</si>
  <si>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</si>
  <si>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</si>
  <si>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</si>
  <si>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</si>
  <si>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</si>
  <si>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</si>
  <si>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</si>
  <si>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</si>
  <si>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</si>
  <si>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</si>
  <si>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</si>
  <si>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</si>
  <si>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</si>
  <si>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</si>
  <si>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</si>
  <si>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</si>
  <si>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</si>
  <si>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</si>
  <si>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</si>
  <si>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</si>
  <si>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</si>
  <si>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</si>
  <si>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</si>
  <si>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</si>
  <si>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</si>
  <si>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</si>
  <si>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</si>
  <si>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</si>
  <si>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</si>
  <si>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</si>
  <si>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</si>
  <si>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</si>
  <si>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</si>
  <si>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</si>
  <si>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</si>
  <si>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</si>
  <si>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</si>
  <si>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</si>
  <si>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</si>
  <si>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</si>
  <si>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</si>
  <si>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</si>
  <si>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</si>
  <si>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</si>
  <si>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</si>
  <si>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</si>
  <si>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</si>
  <si>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</si>
  <si>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</si>
  <si>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</si>
  <si>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</si>
  <si>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</si>
  <si>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</si>
  <si>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</si>
  <si>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</si>
  <si>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</si>
  <si>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</si>
  <si>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</si>
  <si>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</si>
  <si>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</si>
  <si>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</si>
  <si>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</si>
  <si>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</si>
  <si>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</si>
  <si>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</si>
  <si>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</si>
  <si>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</si>
  <si>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</si>
  <si>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</si>
  <si>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</si>
  <si>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</si>
  <si>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</si>
  <si>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</si>
  <si>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</si>
  <si>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</si>
  <si>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</si>
  <si>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</si>
  <si>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</si>
  <si>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</si>
  <si>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</si>
  <si>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</si>
  <si>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</si>
  <si>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</si>
  <si>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</si>
  <si>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</si>
  <si>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</si>
  <si>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</si>
  <si>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</si>
  <si>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</si>
  <si>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</si>
  <si>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</si>
  <si>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</si>
  <si>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</si>
  <si>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</si>
  <si>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</si>
  <si>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</si>
  <si>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</si>
  <si>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</si>
  <si>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</si>
  <si>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</si>
  <si>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</si>
  <si>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</si>
  <si>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</si>
  <si>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</si>
  <si>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</si>
  <si>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</si>
  <si>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</si>
  <si>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</si>
  <si>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</si>
  <si>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</si>
  <si>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</si>
  <si>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</si>
  <si>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</si>
  <si>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</si>
  <si>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</si>
  <si>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</si>
  <si>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</si>
  <si>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</si>
  <si>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</si>
  <si>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</si>
  <si>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</si>
  <si>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</si>
  <si>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</si>
  <si>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</si>
  <si>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</si>
  <si>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</si>
  <si>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</si>
  <si>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</si>
  <si>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</si>
  <si>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</si>
  <si>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</si>
  <si>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</si>
  <si>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</si>
  <si>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</si>
  <si>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</si>
  <si>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</si>
  <si>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</si>
  <si>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</si>
  <si>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</si>
  <si>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</si>
  <si>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</si>
  <si>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</si>
  <si>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</si>
  <si>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</si>
  <si>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</si>
  <si>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</si>
  <si>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</si>
  <si>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</si>
  <si>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</si>
  <si>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</si>
  <si>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</si>
  <si>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</si>
  <si>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</si>
  <si>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</si>
  <si>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</si>
  <si>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</si>
  <si>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</si>
  <si>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</si>
  <si>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</si>
  <si>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</si>
  <si>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</si>
  <si>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</si>
  <si>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</si>
  <si>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</si>
  <si>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</si>
  <si>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</si>
  <si>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</si>
  <si>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</si>
  <si>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</si>
  <si>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</si>
  <si>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</si>
  <si>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</si>
  <si>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</si>
  <si>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</si>
  <si>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</si>
  <si>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</si>
  <si>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</si>
  <si>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</si>
  <si>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</si>
  <si>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</si>
  <si>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</si>
  <si>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</si>
  <si>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</si>
  <si>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</si>
  <si>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</si>
  <si>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</si>
  <si>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</si>
  <si>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</si>
  <si>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</si>
  <si>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</si>
  <si>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</si>
  <si>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</si>
  <si>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</si>
  <si>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</si>
  <si>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</si>
  <si>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</si>
  <si>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</si>
  <si>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</si>
  <si>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</si>
  <si>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</si>
  <si>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</si>
  <si>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</si>
  <si>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</si>
  <si>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</si>
  <si>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</si>
  <si>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</si>
  <si>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</si>
  <si>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</si>
  <si>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</si>
  <si>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</si>
  <si>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</si>
  <si>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</si>
  <si>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</si>
  <si>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</si>
  <si>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</si>
  <si>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</si>
  <si>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</si>
  <si>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</si>
  <si>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</si>
  <si>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</si>
  <si>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</si>
  <si>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</si>
  <si>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</si>
  <si>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</si>
  <si>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</si>
  <si>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</si>
  <si>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</si>
  <si>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</si>
  <si>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</si>
  <si>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</si>
  <si>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</si>
  <si>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</si>
  <si>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</si>
  <si>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</si>
  <si>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</si>
  <si>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</si>
  <si>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</si>
  <si>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</si>
  <si>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</si>
  <si>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</si>
  <si>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</si>
  <si>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</si>
  <si>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</si>
  <si>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</si>
  <si>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</si>
  <si>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</si>
  <si>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</si>
  <si>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</si>
  <si>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</si>
  <si>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</si>
  <si>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</si>
  <si>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</si>
  <si>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</si>
  <si>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</si>
  <si>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</si>
  <si>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</si>
  <si>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</si>
  <si>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</si>
  <si>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</si>
  <si>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</si>
  <si>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</si>
  <si>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</si>
  <si>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</si>
  <si>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</si>
  <si>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</si>
  <si>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</si>
  <si>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</si>
  <si>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</si>
  <si>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</si>
  <si>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</si>
  <si>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</si>
  <si>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</si>
  <si>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</si>
  <si>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</si>
  <si>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</si>
  <si>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</si>
  <si>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</si>
  <si>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</si>
  <si>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</si>
  <si>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</si>
  <si>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</si>
  <si>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</si>
  <si>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</si>
  <si>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</si>
  <si>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</si>
  <si>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</si>
  <si>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</si>
  <si>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</si>
  <si>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</si>
  <si>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</si>
  <si>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</si>
  <si>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</si>
  <si>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</si>
  <si>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</si>
  <si>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</si>
  <si>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</si>
  <si>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</si>
  <si>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</si>
  <si>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</si>
  <si>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</si>
  <si>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</si>
  <si>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</si>
  <si>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</si>
  <si>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</si>
  <si>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</si>
  <si>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</si>
  <si>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</si>
  <si>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</si>
  <si>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</si>
  <si>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</si>
  <si>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</si>
  <si>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</si>
  <si>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</si>
  <si>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</si>
  <si>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</si>
  <si>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</si>
  <si>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</si>
  <si>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</si>
  <si>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</si>
  <si>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</si>
  <si>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</si>
  <si>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</si>
  <si>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</si>
  <si>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</si>
  <si>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</si>
  <si>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</si>
  <si>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</si>
  <si>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</si>
  <si>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</si>
  <si>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</si>
  <si>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</si>
  <si>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</si>
  <si>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</si>
  <si>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</si>
  <si>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</si>
  <si>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</si>
  <si>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</si>
  <si>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</si>
  <si>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</si>
  <si>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</si>
  <si>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</si>
  <si>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</si>
  <si>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</si>
  <si>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</si>
  <si>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</si>
  <si>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</si>
  <si>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</si>
  <si>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</si>
  <si>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</si>
  <si>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</si>
  <si>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</si>
  <si>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</si>
  <si>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</si>
  <si>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</si>
  <si>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</si>
  <si>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</si>
  <si>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</si>
  <si>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</si>
  <si>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</si>
  <si>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</si>
  <si>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</si>
  <si>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</si>
  <si>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</si>
  <si>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</si>
  <si>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</si>
  <si>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</si>
  <si>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</si>
  <si>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</si>
  <si>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</si>
  <si>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</si>
  <si>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</si>
  <si>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</si>
  <si>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</si>
  <si>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</si>
  <si>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</si>
  <si>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</si>
  <si>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</si>
  <si>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</si>
  <si>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</si>
  <si>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</si>
  <si>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</si>
  <si>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</si>
  <si>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</si>
  <si>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</si>
  <si>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</si>
  <si>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</si>
  <si>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</si>
  <si>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</si>
  <si>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</si>
  <si>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</si>
  <si>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</si>
  <si>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</si>
  <si>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</si>
  <si>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</si>
  <si>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</si>
  <si>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</si>
  <si>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</si>
  <si>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</si>
  <si>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</si>
  <si>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</si>
  <si>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</si>
  <si>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</si>
  <si>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</si>
  <si>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</si>
  <si>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</si>
  <si>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</si>
  <si>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</si>
  <si>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</si>
  <si>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</si>
  <si>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</si>
  <si>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</si>
  <si>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</si>
  <si>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</si>
  <si>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</si>
  <si>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</si>
  <si>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</si>
  <si>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</si>
  <si>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</si>
  <si>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</si>
  <si>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</si>
  <si>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</si>
  <si>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</si>
  <si>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</si>
  <si>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</si>
  <si>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</si>
  <si>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</si>
  <si>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</si>
  <si>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</si>
  <si>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</si>
  <si>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</si>
  <si>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</si>
  <si>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</si>
  <si>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</si>
  <si>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</si>
  <si>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</si>
  <si>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</si>
  <si>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</si>
  <si>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</si>
  <si>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</si>
  <si>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</si>
  <si>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</si>
  <si>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</si>
  <si>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</si>
  <si>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</si>
  <si>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</si>
  <si>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</si>
  <si>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</si>
  <si>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</si>
  <si>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</si>
  <si>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</si>
  <si>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</si>
  <si>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</si>
  <si>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</si>
  <si>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</si>
  <si>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</si>
  <si>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</si>
  <si>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</si>
  <si>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</si>
  <si>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</si>
  <si>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</si>
  <si>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</si>
  <si>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</si>
  <si>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</si>
  <si>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</si>
  <si>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</si>
  <si>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</si>
  <si>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</si>
  <si>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</si>
  <si>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</si>
  <si>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</si>
  <si>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</si>
  <si>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</si>
  <si>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</si>
  <si>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</si>
  <si>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</si>
  <si>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</si>
  <si>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</si>
  <si>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</si>
  <si>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</si>
  <si>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</si>
  <si>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</si>
  <si>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</si>
  <si>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</si>
  <si>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</si>
  <si>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</si>
  <si>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</si>
  <si>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</si>
  <si>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</si>
  <si>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</si>
  <si>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</si>
  <si>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</si>
  <si>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</si>
  <si>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</si>
  <si>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</si>
  <si>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</si>
  <si>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</si>
  <si>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</si>
  <si>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</si>
  <si>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</si>
  <si>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</si>
  <si>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</si>
  <si>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</si>
  <si>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</si>
  <si>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</si>
  <si>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</si>
  <si>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</si>
  <si>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</si>
  <si>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</si>
  <si>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</si>
  <si>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</si>
  <si>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</si>
  <si>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</si>
  <si>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</si>
  <si>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</si>
  <si>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</si>
  <si>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</si>
  <si>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</si>
  <si>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</si>
  <si>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</si>
  <si>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</si>
  <si>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</si>
  <si>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</si>
  <si>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</si>
  <si>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</si>
  <si>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</si>
  <si>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</si>
  <si>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</si>
  <si>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</si>
  <si>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</si>
  <si>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</si>
  <si>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</si>
  <si>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</si>
  <si>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</si>
  <si>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</si>
  <si>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</si>
  <si>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</si>
  <si>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</si>
  <si>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</si>
  <si>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</si>
  <si>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</si>
  <si>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</si>
  <si>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</si>
  <si>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</si>
  <si>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</si>
  <si>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</si>
  <si>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</si>
  <si>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</si>
  <si>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</si>
  <si>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</si>
  <si>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</si>
  <si>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</si>
  <si>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</si>
  <si>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</si>
  <si>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</si>
  <si>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</si>
  <si>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</si>
  <si>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</si>
  <si>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</si>
  <si>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</si>
  <si>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</si>
  <si>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</si>
  <si>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</si>
  <si>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</si>
  <si>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</si>
  <si>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</si>
  <si>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</si>
  <si>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</si>
  <si>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</si>
  <si>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</si>
  <si>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</si>
  <si>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</si>
  <si>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</si>
  <si>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</si>
  <si>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</si>
  <si>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</si>
  <si>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</si>
  <si>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</si>
  <si>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</si>
  <si>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</si>
  <si>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</si>
  <si>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</si>
  <si>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</si>
  <si>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</si>
  <si>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</si>
  <si>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</si>
  <si>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</si>
  <si>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</si>
  <si>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</si>
  <si>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</si>
  <si>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</si>
  <si>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</si>
  <si>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</si>
  <si>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</si>
  <si>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</si>
  <si>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</si>
  <si>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</si>
  <si>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</si>
  <si>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</si>
  <si>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</si>
  <si>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</si>
  <si>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</si>
  <si>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</si>
  <si>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</si>
  <si>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</si>
  <si>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</si>
  <si>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</si>
  <si>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</si>
  <si>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</si>
  <si>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</si>
  <si>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</si>
  <si>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</si>
  <si>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</si>
  <si>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</si>
  <si>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</si>
  <si>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</si>
  <si>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</si>
  <si>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</si>
  <si>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</si>
  <si>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</si>
  <si>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</si>
  <si>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</si>
  <si>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</si>
  <si>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</si>
  <si>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</si>
  <si>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</si>
  <si>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</si>
  <si>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</si>
  <si>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</si>
  <si>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</si>
  <si>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</si>
  <si>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</si>
  <si>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</si>
  <si>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</si>
  <si>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</si>
  <si>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</si>
  <si>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</si>
  <si>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</si>
  <si>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</si>
  <si>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</si>
  <si>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</si>
  <si>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</si>
  <si>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</si>
  <si>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</si>
  <si>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</si>
  <si>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</si>
  <si>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</si>
  <si>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</si>
  <si>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</si>
  <si>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</si>
  <si>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</si>
  <si>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</si>
  <si>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</si>
  <si>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</si>
  <si>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</si>
  <si>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</si>
  <si>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</si>
  <si>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</si>
  <si>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</si>
  <si>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</si>
  <si>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</si>
  <si>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</si>
  <si>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</si>
  <si>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</si>
  <si>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</si>
  <si>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</si>
  <si>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</si>
  <si>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</si>
  <si>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</si>
  <si>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</si>
  <si>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</si>
  <si>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</si>
  <si>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</si>
  <si>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</si>
  <si>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</si>
  <si>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</si>
  <si>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</si>
  <si>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</si>
  <si>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</si>
  <si>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</si>
  <si>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</si>
  <si>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</si>
  <si>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</si>
  <si>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</si>
  <si>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</si>
  <si>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</si>
  <si>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</si>
  <si>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</si>
  <si>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</si>
  <si>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</si>
  <si>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</si>
  <si>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</si>
  <si>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</si>
  <si>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</si>
  <si>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</si>
  <si>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</si>
  <si>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</si>
  <si>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</si>
  <si>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</si>
  <si>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</si>
  <si>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</si>
  <si>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</si>
  <si>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</si>
  <si>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</si>
  <si>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</si>
  <si>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</si>
  <si>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</si>
  <si>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</si>
  <si>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</si>
  <si>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</si>
  <si>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</si>
  <si>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</si>
  <si>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</si>
  <si>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</si>
  <si>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</si>
  <si>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</si>
  <si>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</si>
  <si>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</si>
  <si>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</si>
  <si>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</si>
  <si>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</si>
  <si>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</si>
  <si>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</si>
  <si>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</si>
  <si>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</si>
  <si>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</si>
  <si>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</si>
  <si>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</si>
  <si>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</si>
  <si>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</si>
  <si>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</si>
  <si>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</si>
  <si>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</si>
  <si>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</si>
  <si>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</si>
  <si>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</si>
  <si>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</si>
  <si>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</si>
  <si>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</si>
  <si>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</si>
  <si>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</si>
  <si>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</si>
  <si>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</si>
  <si>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</si>
  <si>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</si>
  <si>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</si>
  <si>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</si>
  <si>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</si>
  <si>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</si>
  <si>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</si>
  <si>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</si>
  <si>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</si>
  <si>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</si>
  <si>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</si>
  <si>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</si>
  <si>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</si>
  <si>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</si>
  <si>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</si>
  <si>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</si>
  <si>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</si>
  <si>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</si>
  <si>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</si>
  <si>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</si>
  <si>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</si>
  <si>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</si>
  <si>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</si>
  <si>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</si>
  <si>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</si>
  <si>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</si>
  <si>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</si>
  <si>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</si>
  <si>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</si>
  <si>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</si>
  <si>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</si>
  <si>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</si>
  <si>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</si>
  <si>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</si>
  <si>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</si>
  <si>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</si>
  <si>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</si>
  <si>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</si>
  <si>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</si>
  <si>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</si>
  <si>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</si>
  <si>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</si>
  <si>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</si>
  <si>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</si>
  <si>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</si>
  <si>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</si>
  <si>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</si>
  <si>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</si>
  <si>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</si>
  <si>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</si>
  <si>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</si>
  <si>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</si>
  <si>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</si>
  <si>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</si>
  <si>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</si>
  <si>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</si>
  <si>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</si>
  <si>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</si>
  <si>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</si>
  <si>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</si>
  <si>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</si>
  <si>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</si>
  <si>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</si>
  <si>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</si>
  <si>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</si>
  <si>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</si>
  <si>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</si>
  <si>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</si>
  <si>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</si>
  <si>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</si>
  <si>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</si>
  <si>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</si>
  <si>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</si>
  <si>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</si>
  <si>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</si>
  <si>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</si>
  <si>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</si>
  <si>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</si>
  <si>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</si>
  <si>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</si>
  <si>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</si>
  <si>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</si>
  <si>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</si>
  <si>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</si>
  <si>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</si>
  <si>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</si>
  <si>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</si>
  <si>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</si>
  <si>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</si>
  <si>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</si>
  <si>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</si>
  <si>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</si>
  <si>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</si>
  <si>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</si>
  <si>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</si>
  <si>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</si>
  <si>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</si>
  <si>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</si>
  <si>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</si>
  <si>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</si>
  <si>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</si>
  <si>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</si>
  <si>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</si>
  <si>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</si>
  <si>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</si>
  <si>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</si>
  <si>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</si>
  <si>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</si>
  <si>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</si>
  <si>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</si>
  <si>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</si>
  <si>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</si>
  <si>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</si>
  <si>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</si>
  <si>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</si>
  <si>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</si>
  <si>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</si>
  <si>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</si>
  <si>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</si>
  <si>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</si>
  <si>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</si>
  <si>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</si>
  <si>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</si>
  <si>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</si>
  <si>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</si>
  <si>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</si>
  <si>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</si>
  <si>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</si>
  <si>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</si>
  <si>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</si>
  <si>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</si>
  <si>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</si>
  <si>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</si>
  <si>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</si>
  <si>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</si>
  <si>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</si>
  <si>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</si>
  <si>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</si>
  <si>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</si>
  <si>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</si>
  <si>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</si>
  <si>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</si>
  <si>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</si>
  <si>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</si>
  <si>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</si>
  <si>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</si>
  <si>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</si>
  <si>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</si>
  <si>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</si>
  <si>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</si>
  <si>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</si>
  <si>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</si>
  <si>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</si>
  <si>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</si>
  <si>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</si>
  <si>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</si>
  <si>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</si>
  <si>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</si>
  <si>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</si>
  <si>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</si>
  <si>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</si>
  <si>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</si>
  <si>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</si>
  <si>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</si>
  <si>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</si>
  <si>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</si>
  <si>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</si>
  <si>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</si>
  <si>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</si>
  <si>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</si>
  <si>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</si>
  <si>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</si>
  <si>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</si>
  <si>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</si>
  <si>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</si>
  <si>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</si>
  <si>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</si>
  <si>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</si>
  <si>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</si>
  <si>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</si>
  <si>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</si>
  <si>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</si>
  <si>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</si>
  <si>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</si>
  <si>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</si>
  <si>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</si>
  <si>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</si>
  <si>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</si>
  <si>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</si>
  <si>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</si>
  <si>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</si>
  <si>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</si>
  <si>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</si>
  <si>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</si>
  <si>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</si>
  <si>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</si>
  <si>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</si>
  <si>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</si>
  <si>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</si>
  <si>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</si>
  <si>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</si>
  <si>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</si>
  <si>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</si>
  <si>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</si>
  <si>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</si>
  <si>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</si>
  <si>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</si>
  <si>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</si>
  <si>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</si>
  <si>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</si>
  <si>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</si>
  <si>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</si>
  <si>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</si>
  <si>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</si>
  <si>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</si>
  <si>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</si>
  <si>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</si>
  <si>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</si>
  <si>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</si>
  <si>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</si>
  <si>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</si>
  <si>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</si>
  <si>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</si>
  <si>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</si>
  <si>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</si>
  <si>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</si>
  <si>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</si>
  <si>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</si>
  <si>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</si>
  <si>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</si>
  <si>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</si>
  <si>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</si>
  <si>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</si>
  <si>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</si>
  <si>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</si>
  <si>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</si>
  <si>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</si>
  <si>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</si>
  <si>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</si>
  <si>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</si>
  <si>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</si>
  <si>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</si>
  <si>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</si>
  <si>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</si>
  <si>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</si>
  <si>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</si>
  <si>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</si>
  <si>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</si>
  <si>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</si>
  <si>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</si>
  <si>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</si>
  <si>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</si>
  <si>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</si>
  <si>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</si>
  <si>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</si>
  <si>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</si>
  <si>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</si>
  <si>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</si>
  <si>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</si>
  <si>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</si>
  <si>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</si>
  <si>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</si>
  <si>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</si>
  <si>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</si>
  <si>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</si>
  <si>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</si>
  <si>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</si>
  <si>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</si>
  <si>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</si>
  <si>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</si>
  <si>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</si>
  <si>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</si>
  <si>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</si>
  <si>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</si>
  <si>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</si>
  <si>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</si>
  <si>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</si>
  <si>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</si>
  <si>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</si>
  <si>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</si>
  <si>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</si>
  <si>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</si>
  <si>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</si>
  <si>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</si>
  <si>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</si>
  <si>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</si>
  <si>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</si>
  <si>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</si>
  <si>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</si>
  <si>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</si>
  <si>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</si>
  <si>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</si>
  <si>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</si>
  <si>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</si>
  <si>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</si>
  <si>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</si>
  <si>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</si>
  <si>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</si>
  <si>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</si>
  <si>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</si>
  <si>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</si>
  <si>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</si>
  <si>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</si>
  <si>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</si>
  <si>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</si>
  <si>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</si>
  <si>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</si>
  <si>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</si>
  <si>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</si>
  <si>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</si>
  <si>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</si>
  <si>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</si>
  <si>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</si>
  <si>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</si>
  <si>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</si>
  <si>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</si>
  <si>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</si>
  <si>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</si>
  <si>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</si>
  <si>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</si>
  <si>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</si>
  <si>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</si>
  <si>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</si>
  <si>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</si>
  <si>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</si>
  <si>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</si>
  <si>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</si>
  <si>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</si>
  <si>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</si>
  <si>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</si>
  <si>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</si>
  <si>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</si>
  <si>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</si>
  <si>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</si>
  <si>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</si>
  <si>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</si>
  <si>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</si>
  <si>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</si>
  <si>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</si>
  <si>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</si>
  <si>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</si>
  <si>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</si>
  <si>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</si>
  <si>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</si>
  <si>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</si>
  <si>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</si>
  <si>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</si>
  <si>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</si>
  <si>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</si>
  <si>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</si>
  <si>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</si>
  <si>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</si>
  <si>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</si>
  <si>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</si>
  <si>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</si>
  <si>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</si>
  <si>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</si>
  <si>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</si>
  <si>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</si>
  <si>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</si>
  <si>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</si>
  <si>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</si>
  <si>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</si>
  <si>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</si>
  <si>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</si>
  <si>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</si>
  <si>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</si>
  <si>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</si>
  <si>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</si>
  <si>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</si>
  <si>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</si>
  <si>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</si>
  <si>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</si>
  <si>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</si>
  <si>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</si>
  <si>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</si>
  <si>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</si>
  <si>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</si>
  <si>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</si>
  <si>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</si>
  <si>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</si>
  <si>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</si>
  <si>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</si>
  <si>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</si>
  <si>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</si>
  <si>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</si>
  <si>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</si>
  <si>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</si>
  <si>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</si>
  <si>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</si>
  <si>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</si>
  <si>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</si>
  <si>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</si>
  <si>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</si>
  <si>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</si>
  <si>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</si>
  <si>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</si>
  <si>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</si>
  <si>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</si>
  <si>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</si>
  <si>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</si>
  <si>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</si>
  <si>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</si>
  <si>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</si>
  <si>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</si>
  <si>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</si>
  <si>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</si>
  <si>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</si>
  <si>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</si>
  <si>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</si>
  <si>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</si>
  <si>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</si>
  <si>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</si>
  <si>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</si>
  <si>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</si>
  <si>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</si>
  <si>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</si>
  <si>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</si>
  <si>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</si>
  <si>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</si>
  <si>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</si>
  <si>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</si>
  <si>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</si>
  <si>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</si>
  <si>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</si>
  <si>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</si>
  <si>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</si>
  <si>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</si>
  <si>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</si>
  <si>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</si>
  <si>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</si>
  <si>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</si>
  <si>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</si>
  <si>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</si>
  <si>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</si>
  <si>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</si>
  <si>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</si>
  <si>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</si>
  <si>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</si>
  <si>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</si>
  <si>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</si>
  <si>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</si>
  <si>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</si>
  <si>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</si>
  <si>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</si>
  <si>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</si>
  <si>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</si>
  <si>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</si>
  <si>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</si>
  <si>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</si>
  <si>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</si>
  <si>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</si>
  <si>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</si>
  <si>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</si>
  <si>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</si>
  <si>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</si>
  <si>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</si>
  <si>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</si>
  <si>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</si>
  <si>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</si>
  <si>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</si>
  <si>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</si>
  <si>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</si>
  <si>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</si>
  <si>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</si>
  <si>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</si>
  <si>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</si>
  <si>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</si>
  <si>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</si>
  <si>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</si>
  <si>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</si>
  <si>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</si>
  <si>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</si>
  <si>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</si>
  <si>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</si>
  <si>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</si>
  <si>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</si>
  <si>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</si>
  <si>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</si>
  <si>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</si>
  <si>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</si>
  <si>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</si>
  <si>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</si>
  <si>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</si>
  <si>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</si>
  <si>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</si>
  <si>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</si>
  <si>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</si>
  <si>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</si>
  <si>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</si>
  <si>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</si>
  <si>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</si>
  <si>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</si>
  <si>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</si>
  <si>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</si>
  <si>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</si>
  <si>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</si>
  <si>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</si>
  <si>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</si>
  <si>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</si>
  <si>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</si>
  <si>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</si>
  <si>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</si>
  <si>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</si>
  <si>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</si>
  <si>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</si>
  <si>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</si>
  <si>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</si>
  <si>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</si>
  <si>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</si>
  <si>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</si>
  <si>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</si>
  <si>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</si>
  <si>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</si>
  <si>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</si>
  <si>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</si>
  <si>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</si>
  <si>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</si>
  <si>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</si>
  <si>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</si>
  <si>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</si>
  <si>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</si>
  <si>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</si>
  <si>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</si>
  <si>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</si>
  <si>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</si>
  <si>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</si>
  <si>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</si>
  <si>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</si>
  <si>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</si>
  <si>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</si>
  <si>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</si>
  <si>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</si>
  <si>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</si>
  <si>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</si>
  <si>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</si>
  <si>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</si>
  <si>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</si>
  <si>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</si>
  <si>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</si>
  <si>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</si>
  <si>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</si>
  <si>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</si>
  <si>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</si>
  <si>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</si>
  <si>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</si>
  <si>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</si>
  <si>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</si>
  <si>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</si>
  <si>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</si>
  <si>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</si>
  <si>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</si>
  <si>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</si>
  <si>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</si>
  <si>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</si>
  <si>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</si>
  <si>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</si>
  <si>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</si>
  <si>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</si>
  <si>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</si>
  <si>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</si>
  <si>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</si>
  <si>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</si>
  <si>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</si>
  <si>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</si>
  <si>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</si>
  <si>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</si>
  <si>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</si>
  <si>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</si>
  <si>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</si>
  <si>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</si>
  <si>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</si>
  <si>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</si>
  <si>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</si>
  <si>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</si>
  <si>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</si>
  <si>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</si>
  <si>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</si>
  <si>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</si>
  <si>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</si>
  <si>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</si>
  <si>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</si>
  <si>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</si>
  <si>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</si>
  <si>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</si>
  <si>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</si>
  <si>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</si>
  <si>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</si>
  <si>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</si>
  <si>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</si>
  <si>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</si>
  <si>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</si>
  <si>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</si>
  <si>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</si>
  <si>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</si>
  <si>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</si>
  <si>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</si>
  <si>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</si>
  <si>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</si>
  <si>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</si>
  <si>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</si>
  <si>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</si>
  <si>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</si>
  <si>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</si>
  <si>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</si>
  <si>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</si>
  <si>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</si>
  <si>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</si>
  <si>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</si>
  <si>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</si>
  <si>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</si>
  <si>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</si>
  <si>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</si>
  <si>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</si>
  <si>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</si>
  <si>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</si>
  <si>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</si>
  <si>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</si>
  <si>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</si>
  <si>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</si>
  <si>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</si>
  <si>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</si>
  <si>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</si>
  <si>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</si>
  <si>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</si>
  <si>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</si>
  <si>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</si>
  <si>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</si>
  <si>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</si>
  <si>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</si>
  <si>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</si>
  <si>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</si>
  <si>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</si>
  <si>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</si>
  <si>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</si>
  <si>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</si>
  <si>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</si>
  <si>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</si>
  <si>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</si>
  <si>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</si>
  <si>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</si>
  <si>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</si>
  <si>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</si>
  <si>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</si>
  <si>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</si>
  <si>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</si>
  <si>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</si>
  <si>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</si>
  <si>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</si>
  <si>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</si>
  <si>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</si>
  <si>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</si>
  <si>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</si>
  <si>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</si>
  <si>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</si>
  <si>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</si>
  <si>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</si>
  <si>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</si>
  <si>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</si>
  <si>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</si>
  <si>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</si>
  <si>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</si>
  <si>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</si>
  <si>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</si>
  <si>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</si>
  <si>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</si>
  <si>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</si>
  <si>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</si>
  <si>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</si>
  <si>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</si>
  <si>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</si>
  <si>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</si>
  <si>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</si>
  <si>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</si>
  <si>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</si>
  <si>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</si>
  <si>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</si>
  <si>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</si>
  <si>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</si>
  <si>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</si>
  <si>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</si>
  <si>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</si>
  <si>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</si>
  <si>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</si>
  <si>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</si>
  <si>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</si>
  <si>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</si>
  <si>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</si>
  <si>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</si>
  <si>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</si>
  <si>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</si>
  <si>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</si>
  <si>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</si>
  <si>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</si>
  <si>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</si>
  <si>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</si>
  <si>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</si>
  <si>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</si>
  <si>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</si>
  <si>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</si>
  <si>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</si>
  <si>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</si>
  <si>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</si>
  <si>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</si>
  <si>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</si>
  <si>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</si>
  <si>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</si>
  <si>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</si>
  <si>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</si>
  <si>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</si>
  <si>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</si>
  <si>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</si>
  <si>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</si>
  <si>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</si>
  <si>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</si>
  <si>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</si>
  <si>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</si>
  <si>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</si>
  <si>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</si>
  <si>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</si>
  <si>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</si>
  <si>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</si>
  <si>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</si>
  <si>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</si>
  <si>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</si>
  <si>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</si>
  <si>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</si>
  <si>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</si>
  <si>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</si>
  <si>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</si>
  <si>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</si>
  <si>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</si>
  <si>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</si>
  <si>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</si>
  <si>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</si>
  <si>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</si>
  <si>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</si>
  <si>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</si>
  <si>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</si>
  <si>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</si>
  <si>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</si>
  <si>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</si>
  <si>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</si>
  <si>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</si>
  <si>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</si>
  <si>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</si>
  <si>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</si>
  <si>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</si>
  <si>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</si>
  <si>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</si>
  <si>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</si>
  <si>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</si>
  <si>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</si>
  <si>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</si>
  <si>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</si>
  <si>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</si>
  <si>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</si>
  <si>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</si>
  <si>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</si>
  <si>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</si>
  <si>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</si>
  <si>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</si>
  <si>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</si>
  <si>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</si>
  <si>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</si>
  <si>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</si>
  <si>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</si>
  <si>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</si>
  <si>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</si>
  <si>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</si>
  <si>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</si>
  <si>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</si>
  <si>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</si>
  <si>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</si>
  <si>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</si>
  <si>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</si>
  <si>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</si>
  <si>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</si>
  <si>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</si>
  <si>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</si>
  <si>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</si>
  <si>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</si>
  <si>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</si>
  <si>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</si>
  <si>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</si>
  <si>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</si>
  <si>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</si>
  <si>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</si>
  <si>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</si>
  <si>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</si>
  <si>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</si>
  <si>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</si>
  <si>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</si>
  <si>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</si>
  <si>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</si>
  <si>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</si>
  <si>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</si>
  <si>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</si>
  <si>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</si>
  <si>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</si>
  <si>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</si>
  <si>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</si>
  <si>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</si>
  <si>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</si>
  <si>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</si>
  <si>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</si>
  <si>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</si>
  <si>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</si>
  <si>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</si>
  <si>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</si>
  <si>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</si>
  <si>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</si>
  <si>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</si>
  <si>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</si>
  <si>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</si>
  <si>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</si>
  <si>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</si>
  <si>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</si>
  <si>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</si>
  <si>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</si>
  <si>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</si>
  <si>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</si>
  <si>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</si>
  <si>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</si>
  <si>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</si>
  <si>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</si>
  <si>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</si>
  <si>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</si>
  <si>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</si>
  <si>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</si>
  <si>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</si>
  <si>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</si>
  <si>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</si>
  <si>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</si>
  <si>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</si>
  <si>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</si>
  <si>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</si>
  <si>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</si>
  <si>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</si>
  <si>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</si>
  <si>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</si>
  <si>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</si>
  <si>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</si>
  <si>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</si>
  <si>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</si>
  <si>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</si>
  <si>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</si>
  <si>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</si>
  <si>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</si>
  <si>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</si>
  <si>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</si>
  <si>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</si>
  <si>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</si>
  <si>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</si>
  <si>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</si>
  <si>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</si>
  <si>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</si>
  <si>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</si>
  <si>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</si>
  <si>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</si>
  <si>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</si>
  <si>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</si>
  <si>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</si>
  <si>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</si>
  <si>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</si>
  <si>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</si>
  <si>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</si>
  <si>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</si>
  <si>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</si>
  <si>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</si>
  <si>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</si>
  <si>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</si>
  <si>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</si>
  <si>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</si>
  <si>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</si>
  <si>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</si>
  <si>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</si>
  <si>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</si>
  <si>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</si>
  <si>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</si>
  <si>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</si>
  <si>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</si>
  <si>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</si>
  <si>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</si>
  <si>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</si>
  <si>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</si>
  <si>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</si>
  <si>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</si>
  <si>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</si>
  <si>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</si>
  <si>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</si>
  <si>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</si>
  <si>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</si>
  <si>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</si>
  <si>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</si>
  <si>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</si>
  <si>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</si>
  <si>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</si>
  <si>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</si>
  <si>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</si>
  <si>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</si>
  <si>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</si>
  <si>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</si>
  <si>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</si>
  <si>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</si>
  <si>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</si>
  <si>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</si>
  <si>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</si>
  <si>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</si>
  <si>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</si>
  <si>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</si>
  <si>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</si>
  <si>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</si>
  <si>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</si>
  <si>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</si>
  <si>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</si>
  <si>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</si>
  <si>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</si>
  <si>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</si>
  <si>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</si>
  <si>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</si>
  <si>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</si>
  <si>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</si>
  <si>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</si>
  <si>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</si>
  <si>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</si>
  <si>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</si>
  <si>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</si>
  <si>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</si>
  <si>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</si>
  <si>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</si>
  <si>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</si>
  <si>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</si>
  <si>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</si>
  <si>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</si>
  <si>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</si>
  <si>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</si>
  <si>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</si>
  <si>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</si>
  <si>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</si>
  <si>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</si>
  <si>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</si>
  <si>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</si>
  <si>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</si>
  <si>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</si>
  <si>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</si>
  <si>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</si>
  <si>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</si>
  <si>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</si>
  <si>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</si>
  <si>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</si>
  <si>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</si>
  <si>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</si>
  <si>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</si>
  <si>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</si>
  <si>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</si>
  <si>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</si>
  <si>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</si>
  <si>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</si>
  <si>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</si>
  <si>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</si>
  <si>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</si>
  <si>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</si>
  <si>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</si>
  <si>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</si>
  <si>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</si>
  <si>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</si>
  <si>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</si>
  <si>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</si>
  <si>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</si>
  <si>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</si>
  <si>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</si>
  <si>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</si>
  <si>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</si>
  <si>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</si>
  <si>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</si>
  <si>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</si>
  <si>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</si>
  <si>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</si>
  <si>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</si>
  <si>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</si>
  <si>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</si>
  <si>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</si>
  <si>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</si>
  <si>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</si>
  <si>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</si>
  <si>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</si>
  <si>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</si>
  <si>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</si>
  <si>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</si>
  <si>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</si>
  <si>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</si>
  <si>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</si>
  <si>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</si>
  <si>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</si>
  <si>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</si>
  <si>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</si>
  <si>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</si>
  <si>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</si>
  <si>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</si>
  <si>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</si>
  <si>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</si>
  <si>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</si>
  <si>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</si>
  <si>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</si>
  <si>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</si>
  <si>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</si>
  <si>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</si>
  <si>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</si>
  <si>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</si>
  <si>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</si>
  <si>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</si>
  <si>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</si>
  <si>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</si>
  <si>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</si>
  <si>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</si>
  <si>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</si>
  <si>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</si>
  <si>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</si>
  <si>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</si>
  <si>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</si>
  <si>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</si>
  <si>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</si>
  <si>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</si>
  <si>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</si>
  <si>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</si>
  <si>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</si>
  <si>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</si>
  <si>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</si>
  <si>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</si>
  <si>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</si>
  <si>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</si>
  <si>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</si>
  <si>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</si>
  <si>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</si>
  <si>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</si>
  <si>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</si>
  <si>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</si>
  <si>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</si>
  <si>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</si>
  <si>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</si>
  <si>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</si>
  <si>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</si>
  <si>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</si>
  <si>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</si>
  <si>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</si>
  <si>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</si>
  <si>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</si>
  <si>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</si>
  <si>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</si>
  <si>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</si>
  <si>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</si>
  <si>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</si>
  <si>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</si>
  <si>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</si>
  <si>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</si>
  <si>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</si>
  <si>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</si>
  <si>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</si>
  <si>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</si>
  <si>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</si>
  <si>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</si>
  <si>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</si>
  <si>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</si>
  <si>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</si>
  <si>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</si>
  <si>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</si>
  <si>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</si>
  <si>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</si>
  <si>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</si>
  <si>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</si>
  <si>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</si>
  <si>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</si>
  <si>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</si>
  <si>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</si>
  <si>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</si>
  <si>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</si>
  <si>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</si>
  <si>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</si>
  <si>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</si>
  <si>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</si>
  <si>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</si>
  <si>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</si>
  <si>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</si>
  <si>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</si>
  <si>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</si>
  <si>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</si>
  <si>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</si>
  <si>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</si>
  <si>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</si>
  <si>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</si>
  <si>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</si>
  <si>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</si>
  <si>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</si>
  <si>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</si>
  <si>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</si>
  <si>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</si>
  <si>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</si>
  <si>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</si>
  <si>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</si>
  <si>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</si>
  <si>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</si>
  <si>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</si>
  <si>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</si>
  <si>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</si>
  <si>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</si>
  <si>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</si>
  <si>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</si>
  <si>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</si>
  <si>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</si>
  <si>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</si>
  <si>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</si>
  <si>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</si>
  <si>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</si>
  <si>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</si>
  <si>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</si>
  <si>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</si>
  <si>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</si>
  <si>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</si>
  <si>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</si>
  <si>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</si>
  <si>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</si>
  <si>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</si>
  <si>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</si>
  <si>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</si>
  <si>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</si>
  <si>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</si>
  <si>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</si>
  <si>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</si>
  <si>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</si>
  <si>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</si>
  <si>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</si>
  <si>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</si>
  <si>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</si>
  <si>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</si>
  <si>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</si>
  <si>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</si>
  <si>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</si>
  <si>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</si>
  <si>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</si>
  <si>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</si>
  <si>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</si>
  <si>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</si>
  <si>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</si>
  <si>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</si>
  <si>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</si>
  <si>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</si>
  <si>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</si>
  <si>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</si>
  <si>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</si>
  <si>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</si>
  <si>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</si>
  <si>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</si>
  <si>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</si>
  <si>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</si>
  <si>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</si>
  <si>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</si>
  <si>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</si>
  <si>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</si>
  <si>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</si>
  <si>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</si>
  <si>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</si>
  <si>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</si>
  <si>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</si>
  <si>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</si>
  <si>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</si>
  <si>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</si>
  <si>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</si>
  <si>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</si>
  <si>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</si>
  <si>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</si>
  <si>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</si>
  <si>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</si>
  <si>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</si>
  <si>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</si>
  <si>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</si>
  <si>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</si>
  <si>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</si>
  <si>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</si>
  <si>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</si>
  <si>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</si>
  <si>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</si>
  <si>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</si>
  <si>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</si>
  <si>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</si>
  <si>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</si>
  <si>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</si>
  <si>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</si>
  <si>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</si>
  <si>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</si>
  <si>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</si>
  <si>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</si>
  <si>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</si>
  <si>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</si>
  <si>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</si>
  <si>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</si>
  <si>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</si>
  <si>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</si>
  <si>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</si>
  <si>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</si>
  <si>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</si>
  <si>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</si>
  <si>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</si>
  <si>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</si>
  <si>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</si>
  <si>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</si>
  <si>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</si>
  <si>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</si>
  <si>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</si>
  <si>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</si>
  <si>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</si>
  <si>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</si>
  <si>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</si>
  <si>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</si>
  <si>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</si>
  <si>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</si>
  <si>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</si>
  <si>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</si>
  <si>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</si>
  <si>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</si>
  <si>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</si>
  <si>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</si>
  <si>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</si>
  <si>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</si>
  <si>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</si>
  <si>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</si>
  <si>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</si>
  <si>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</si>
  <si>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</si>
  <si>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</si>
  <si>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</si>
  <si>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</si>
  <si>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</si>
  <si>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</si>
  <si>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</si>
  <si>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</si>
  <si>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</si>
  <si>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</si>
  <si>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</si>
  <si>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</si>
  <si>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</si>
  <si>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</si>
  <si>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</si>
  <si>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</si>
  <si>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</si>
  <si>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</si>
  <si>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</si>
  <si>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</si>
  <si>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</si>
  <si>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</si>
  <si>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</si>
  <si>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</si>
  <si>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</si>
  <si>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</si>
  <si>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</si>
  <si>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</si>
  <si>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</si>
  <si>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</si>
  <si>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</si>
  <si>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</si>
  <si>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</si>
  <si>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</si>
  <si>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</si>
  <si>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</si>
  <si>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</si>
  <si>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</si>
  <si>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</si>
  <si>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</si>
  <si>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</si>
  <si>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</si>
  <si>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</si>
  <si>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</si>
  <si>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</si>
  <si>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</si>
  <si>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</si>
  <si>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</si>
  <si>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</si>
  <si>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</si>
  <si>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</si>
  <si>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</si>
  <si>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</si>
  <si>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</si>
  <si>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</si>
  <si>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</si>
  <si>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</si>
  <si>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</si>
  <si>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</si>
  <si>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</si>
  <si>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</si>
  <si>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</si>
  <si>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</si>
  <si>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</si>
  <si>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</si>
  <si>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</si>
  <si>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</si>
  <si>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</si>
  <si>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</si>
  <si>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</si>
  <si>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</si>
  <si>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</si>
  <si>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</si>
  <si>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</si>
  <si>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</si>
  <si>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</si>
  <si>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</si>
  <si>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</si>
  <si>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</si>
  <si>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</si>
  <si>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</si>
  <si>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</si>
  <si>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</si>
  <si>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</si>
  <si>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</si>
  <si>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</si>
  <si>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</si>
  <si>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</si>
  <si>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</si>
  <si>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</si>
  <si>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</si>
  <si>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</si>
  <si>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</si>
  <si>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</si>
  <si>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</si>
  <si>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</si>
  <si>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</si>
  <si>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</si>
  <si>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</si>
  <si>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</si>
  <si>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</si>
  <si>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</si>
  <si>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</si>
  <si>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</si>
  <si>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</si>
  <si>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</si>
  <si>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</si>
  <si>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</si>
  <si>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</si>
  <si>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</si>
  <si>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</si>
  <si>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</si>
  <si>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</si>
  <si>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</si>
  <si>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</si>
  <si>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</si>
  <si>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</si>
  <si>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</si>
  <si>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</si>
  <si>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</si>
  <si>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</si>
  <si>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</si>
  <si>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</si>
  <si>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</si>
  <si>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</si>
  <si>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</si>
  <si>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</si>
  <si>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</si>
  <si>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</si>
  <si>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</si>
  <si>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</si>
  <si>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</si>
  <si>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</si>
  <si>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</si>
  <si>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</si>
  <si>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</si>
  <si>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</si>
  <si>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</si>
  <si>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</si>
  <si>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</si>
  <si>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</si>
  <si>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</si>
  <si>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</si>
  <si>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</si>
  <si>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</si>
  <si>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</si>
  <si>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</si>
  <si>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</si>
  <si>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</si>
  <si>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</si>
  <si>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</si>
  <si>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</si>
  <si>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</si>
  <si>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</si>
  <si>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</si>
  <si>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</si>
  <si>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</si>
  <si>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</si>
  <si>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</si>
  <si>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</si>
  <si>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</si>
  <si>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</si>
  <si>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</si>
  <si>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</si>
  <si>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</si>
  <si>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</si>
  <si>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</si>
  <si>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</si>
  <si>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</si>
  <si>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</si>
  <si>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</si>
  <si>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</si>
  <si>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</si>
  <si>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</si>
  <si>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</si>
  <si>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</si>
  <si>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</si>
  <si>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</si>
  <si>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</si>
  <si>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</si>
  <si>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</si>
  <si>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</si>
  <si>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</si>
  <si>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</si>
  <si>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</si>
  <si>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</si>
  <si>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</si>
  <si>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</si>
  <si>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</si>
  <si>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</si>
  <si>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</si>
  <si>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</si>
  <si>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</si>
  <si>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</si>
  <si>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</si>
  <si>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</si>
  <si>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</si>
  <si>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</si>
  <si>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</si>
  <si>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</si>
  <si>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</si>
  <si>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</si>
  <si>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</si>
  <si>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</si>
  <si>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</si>
  <si>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</si>
  <si>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</si>
  <si>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</si>
  <si>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</si>
  <si>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</si>
  <si>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</si>
  <si>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</si>
  <si>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</si>
  <si>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</si>
  <si>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</si>
  <si>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</si>
  <si>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</si>
  <si>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</si>
  <si>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</si>
  <si>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</si>
  <si>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</si>
  <si>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</si>
  <si>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</si>
  <si>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</si>
  <si>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</si>
  <si>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</si>
  <si>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</si>
  <si>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</si>
  <si>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</si>
  <si>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</si>
  <si>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</si>
  <si>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</si>
  <si>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</si>
  <si>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</si>
  <si>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</si>
  <si>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</si>
  <si>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</si>
  <si>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</si>
  <si>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</si>
  <si>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</si>
  <si>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</si>
  <si>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</si>
  <si>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</si>
  <si>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</si>
  <si>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</si>
  <si>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</si>
  <si>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</si>
  <si>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</si>
  <si>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</si>
  <si>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</si>
  <si>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</si>
  <si>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</si>
  <si>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</si>
  <si>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</si>
  <si>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</si>
  <si>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</si>
  <si>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</si>
  <si>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</si>
  <si>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</si>
  <si>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</si>
  <si>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</si>
  <si>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</si>
  <si>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</si>
  <si>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</si>
  <si>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</si>
  <si>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</si>
  <si>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</si>
  <si>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</si>
  <si>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</si>
  <si>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</si>
  <si>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</si>
  <si>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</si>
  <si>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</si>
  <si>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</si>
  <si>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</si>
  <si>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</si>
  <si>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</si>
  <si>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</si>
  <si>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</si>
  <si>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</si>
  <si>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</si>
  <si>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</si>
  <si>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</si>
  <si>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</si>
  <si>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</si>
  <si>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</si>
  <si>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</si>
  <si>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</si>
  <si>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</si>
  <si>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</si>
  <si>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</si>
  <si>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</si>
  <si>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</si>
  <si>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</si>
  <si>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</si>
  <si>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</si>
  <si>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</si>
  <si>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</si>
  <si>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</si>
  <si>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</si>
  <si>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</si>
  <si>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</si>
  <si>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</si>
  <si>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</si>
  <si>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</si>
  <si>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</si>
  <si>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</si>
  <si>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</si>
  <si>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</si>
  <si>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</si>
  <si>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</si>
  <si>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</si>
  <si>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</si>
  <si>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</si>
  <si>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</si>
  <si>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</si>
  <si>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</si>
  <si>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</si>
  <si>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</si>
  <si>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</si>
  <si>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</si>
  <si>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</si>
  <si>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</si>
  <si>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</si>
  <si>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</si>
  <si>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</si>
  <si>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</si>
  <si>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</si>
  <si>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</si>
  <si>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</si>
  <si>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</si>
  <si>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</si>
  <si>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</si>
  <si>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</si>
  <si>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</si>
  <si>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</si>
  <si>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</si>
  <si>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</si>
  <si>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</si>
  <si>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</si>
  <si>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</si>
  <si>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</si>
  <si>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</si>
  <si>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</si>
  <si>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</si>
  <si>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</si>
  <si>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</si>
  <si>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</si>
  <si>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</si>
  <si>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</si>
  <si>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</si>
  <si>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</si>
  <si>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</si>
  <si>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</si>
  <si>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</si>
  <si>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</si>
  <si>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</si>
  <si>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</si>
  <si>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</si>
  <si>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</si>
  <si>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</si>
  <si>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</si>
  <si>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</si>
  <si>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</si>
  <si>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</si>
  <si>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</si>
  <si>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</si>
  <si>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</si>
  <si>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</si>
  <si>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</si>
  <si>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</si>
  <si>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</si>
  <si>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</si>
  <si>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</si>
  <si>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</si>
  <si>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</si>
  <si>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</si>
  <si>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</si>
  <si>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</si>
  <si>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</si>
  <si>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</si>
  <si>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</si>
  <si>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</si>
  <si>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</si>
  <si>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</si>
  <si>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</si>
  <si>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</si>
  <si>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</si>
  <si>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</si>
  <si>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</si>
  <si>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</si>
  <si>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</si>
  <si>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</si>
  <si>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</si>
  <si>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</si>
  <si>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</si>
  <si>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</si>
  <si>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</si>
  <si>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</si>
  <si>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</si>
  <si>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</si>
  <si>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</si>
  <si>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</si>
  <si>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</si>
  <si>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</si>
  <si>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</si>
  <si>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</si>
  <si>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</si>
  <si>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</si>
  <si>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</si>
  <si>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</si>
  <si>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</si>
  <si>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</si>
  <si>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</si>
  <si>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</si>
  <si>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</si>
  <si>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</si>
  <si>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</si>
  <si>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</si>
  <si>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</si>
  <si>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</si>
  <si>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</si>
  <si>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</si>
  <si>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</si>
  <si>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</si>
  <si>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</si>
  <si>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</si>
  <si>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</si>
  <si>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</si>
  <si>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</si>
  <si>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</si>
  <si>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</si>
  <si>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</si>
  <si>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</si>
  <si>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</si>
  <si>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</si>
  <si>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</si>
  <si>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</si>
  <si>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</si>
  <si>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</si>
  <si>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</si>
  <si>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</si>
  <si>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</si>
  <si>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</si>
  <si>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</si>
  <si>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</si>
  <si>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</si>
  <si>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</si>
  <si>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</si>
  <si>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</si>
  <si>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</si>
  <si>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</si>
  <si>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</si>
  <si>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</si>
  <si>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</si>
  <si>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</si>
  <si>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</si>
  <si>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</si>
  <si>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</si>
  <si>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</si>
  <si>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</si>
  <si>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</si>
  <si>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</si>
  <si>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</si>
  <si>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</si>
  <si>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</si>
  <si>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</si>
  <si>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</si>
  <si>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</si>
  <si>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</si>
  <si>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</si>
  <si>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</si>
  <si>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</si>
  <si>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</si>
  <si>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</si>
  <si>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</si>
  <si>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</si>
  <si>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</si>
  <si>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</si>
  <si>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</si>
  <si>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</si>
  <si>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</si>
  <si>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</si>
  <si>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</si>
  <si>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</si>
  <si>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</si>
  <si>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</si>
  <si>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</si>
  <si>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</si>
  <si>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</si>
  <si>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</si>
  <si>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</si>
  <si>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</si>
  <si>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</si>
  <si>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</si>
  <si>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</si>
  <si>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</si>
  <si>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</si>
  <si>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</si>
  <si>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</si>
  <si>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</si>
  <si>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</si>
  <si>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</si>
  <si>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</si>
  <si>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</si>
  <si>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</si>
  <si>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</si>
  <si>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</si>
  <si>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</si>
  <si>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</si>
  <si>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</si>
  <si>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</si>
  <si>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</si>
  <si>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</si>
  <si>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</si>
  <si>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</si>
  <si>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</si>
  <si>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</si>
  <si>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</si>
  <si>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</si>
  <si>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</si>
  <si>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</si>
  <si>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</si>
  <si>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</si>
  <si>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</si>
  <si>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</si>
  <si>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</si>
  <si>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</si>
  <si>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</si>
  <si>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</si>
  <si>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</si>
  <si>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</si>
  <si>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</si>
  <si>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</si>
  <si>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</si>
  <si>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</si>
  <si>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</si>
  <si>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</si>
  <si>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</si>
  <si>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</si>
  <si>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</si>
  <si>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</si>
  <si>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</si>
  <si>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</si>
  <si>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</si>
  <si>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</si>
  <si>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</si>
  <si>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</si>
  <si>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</si>
  <si>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</si>
  <si>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</si>
  <si>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</si>
  <si>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</si>
  <si>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</si>
  <si>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</si>
  <si>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</si>
  <si>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</si>
  <si>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</si>
  <si>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</si>
  <si>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</si>
  <si>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</si>
  <si>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</si>
  <si>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</si>
  <si>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</si>
  <si>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</si>
  <si>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</si>
  <si>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</si>
  <si>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</si>
  <si>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</si>
  <si>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</si>
  <si>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</si>
  <si>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</si>
  <si>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</si>
  <si>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</si>
  <si>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</si>
  <si>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</si>
  <si>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</si>
  <si>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</si>
  <si>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</si>
  <si>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</si>
  <si>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</si>
  <si>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</si>
  <si>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</si>
  <si>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</si>
  <si>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</si>
  <si>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</si>
  <si>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</si>
  <si>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</si>
  <si>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</si>
  <si>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</si>
  <si>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</si>
  <si>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</si>
  <si>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</si>
  <si>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</si>
  <si>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</si>
  <si>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</si>
  <si>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</si>
  <si>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</si>
  <si>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</si>
  <si>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</si>
  <si>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</si>
  <si>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</si>
  <si>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</si>
  <si>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</si>
  <si>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</si>
  <si>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</si>
  <si>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</si>
  <si>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</si>
  <si>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</si>
  <si>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</si>
  <si>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</si>
  <si>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</si>
  <si>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</si>
  <si>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</si>
  <si>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</si>
  <si>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</si>
  <si>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</si>
  <si>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</si>
  <si>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</si>
  <si>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</si>
  <si>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</si>
  <si>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</si>
  <si>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</si>
  <si>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</si>
  <si>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</si>
  <si>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</si>
  <si>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</si>
  <si>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</si>
  <si>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</si>
  <si>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</si>
  <si>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</si>
  <si>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</si>
  <si>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</si>
  <si>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</si>
  <si>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</si>
  <si>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</si>
  <si>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</si>
  <si>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</si>
  <si>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</si>
  <si>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</si>
  <si>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</si>
  <si>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</si>
  <si>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</si>
  <si>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</si>
  <si>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</si>
  <si>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</si>
  <si>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</si>
  <si>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</si>
  <si>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</si>
  <si>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</si>
  <si>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</si>
  <si>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</si>
  <si>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</si>
  <si>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</si>
  <si>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</si>
  <si>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</si>
  <si>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</si>
  <si>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</si>
  <si>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</si>
  <si>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</si>
  <si>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</si>
  <si>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</si>
  <si>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</si>
  <si>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</si>
  <si>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</si>
  <si>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</si>
  <si>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</si>
  <si>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</si>
  <si>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</si>
  <si>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</si>
  <si>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</si>
  <si>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</si>
  <si>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</si>
  <si>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</si>
  <si>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</si>
  <si>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</si>
  <si>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</si>
  <si>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</si>
  <si>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</si>
  <si>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</si>
  <si>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</si>
  <si>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</si>
  <si>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</si>
  <si>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</si>
  <si>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</si>
  <si>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</si>
  <si>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</si>
  <si>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</si>
  <si>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</si>
  <si>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</si>
  <si>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</si>
  <si>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</si>
  <si>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</si>
  <si>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</si>
  <si>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</si>
  <si>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</si>
  <si>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</si>
  <si>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</si>
  <si>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</si>
  <si>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</si>
  <si>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</si>
  <si>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</si>
  <si>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</si>
  <si>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</si>
  <si>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</si>
  <si>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</si>
  <si>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</si>
  <si>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</si>
  <si>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</si>
  <si>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</si>
  <si>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</si>
  <si>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</si>
  <si>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</si>
  <si>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</si>
  <si>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</si>
  <si>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</si>
  <si>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</si>
  <si>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</si>
  <si>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</si>
  <si>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</si>
  <si>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</si>
  <si>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</si>
  <si>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</si>
  <si>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</si>
  <si>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</si>
  <si>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</si>
  <si>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</si>
  <si>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</si>
  <si>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</si>
  <si>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</si>
  <si>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</si>
  <si>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</si>
  <si>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</si>
  <si>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</si>
  <si>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</si>
  <si>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</si>
  <si>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</si>
  <si>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</si>
  <si>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</si>
  <si>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</si>
  <si>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</si>
  <si>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</si>
  <si>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</si>
  <si>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</si>
  <si>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</si>
  <si>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</si>
  <si>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</si>
  <si>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</si>
  <si>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</si>
  <si>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</si>
  <si>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</si>
  <si>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</si>
  <si>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</si>
  <si>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</si>
  <si>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</si>
  <si>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</si>
  <si>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</si>
  <si>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</si>
  <si>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</si>
  <si>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</si>
  <si>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</si>
  <si>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</si>
  <si>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</si>
  <si>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</si>
  <si>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</si>
  <si>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</si>
  <si>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</si>
  <si>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</si>
  <si>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</si>
  <si>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</si>
  <si>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</si>
  <si>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</si>
  <si>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</si>
  <si>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</si>
  <si>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</si>
  <si>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</si>
  <si>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</si>
  <si>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</si>
  <si>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</si>
  <si>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</si>
  <si>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</si>
  <si>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</si>
  <si>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</si>
  <si>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</si>
  <si>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</si>
  <si>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</si>
  <si>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</si>
  <si>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</si>
  <si>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</si>
  <si>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</si>
  <si>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</si>
  <si>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</si>
  <si>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</si>
  <si>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</si>
  <si>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</si>
  <si>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</si>
  <si>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</si>
  <si>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</si>
  <si>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</si>
  <si>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</si>
  <si>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</si>
  <si>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</si>
  <si>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</si>
  <si>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</si>
  <si>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</si>
  <si>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</si>
  <si>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</si>
  <si>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</si>
  <si>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</si>
  <si>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</si>
  <si>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</si>
  <si>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</si>
  <si>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</si>
  <si>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</si>
  <si>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</si>
  <si>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</si>
  <si>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</si>
  <si>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</si>
  <si>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</si>
  <si>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</si>
  <si>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</si>
  <si>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</si>
  <si>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</si>
  <si>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</si>
  <si>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</si>
  <si>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</si>
  <si>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</si>
  <si>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</si>
  <si>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</si>
  <si>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</si>
  <si>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</si>
  <si>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</si>
  <si>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</si>
  <si>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</si>
  <si>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</si>
  <si>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</si>
  <si>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</si>
  <si>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</si>
  <si>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</si>
  <si>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</si>
  <si>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</si>
  <si>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</si>
  <si>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</si>
  <si>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</si>
  <si>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</si>
  <si>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</si>
  <si>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</si>
  <si>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</si>
  <si>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</si>
  <si>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</si>
  <si>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</si>
  <si>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</si>
  <si>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</si>
  <si>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</si>
  <si>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</si>
  <si>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</si>
  <si>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</si>
  <si>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</si>
  <si>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</si>
  <si>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</si>
  <si>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</si>
  <si>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</si>
  <si>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</si>
  <si>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</si>
  <si>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</si>
  <si>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</si>
  <si>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</si>
  <si>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</si>
  <si>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</si>
  <si>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</si>
  <si>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</si>
  <si>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</si>
  <si>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</si>
  <si>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</si>
  <si>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</si>
  <si>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</si>
  <si>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</si>
  <si>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</si>
  <si>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</si>
  <si>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</si>
  <si>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</si>
  <si>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</si>
  <si>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</si>
  <si>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</si>
  <si>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</si>
  <si>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</si>
  <si>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</si>
  <si>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</si>
  <si>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</si>
  <si>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</si>
  <si>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</si>
  <si>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</si>
  <si>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</si>
  <si>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</si>
  <si>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</si>
  <si>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</si>
  <si>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</si>
  <si>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</si>
  <si>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</si>
  <si>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</si>
  <si>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</si>
  <si>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</si>
  <si>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</si>
  <si>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</si>
  <si>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</si>
  <si>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</si>
  <si>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</si>
  <si>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</si>
  <si>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</si>
  <si>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</si>
  <si>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</si>
  <si>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</si>
  <si>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</si>
  <si>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</si>
  <si>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</si>
  <si>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</si>
  <si>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</si>
  <si>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</si>
  <si>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</si>
  <si>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</si>
  <si>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</si>
  <si>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</si>
  <si>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</si>
  <si>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</si>
  <si>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</si>
  <si>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</si>
  <si>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</si>
  <si>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</si>
  <si>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</si>
  <si>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</si>
  <si>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</si>
  <si>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</si>
  <si>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</si>
  <si>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</si>
  <si>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</si>
  <si>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</si>
  <si>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</si>
  <si>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</si>
  <si>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</si>
  <si>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</si>
  <si>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</si>
  <si>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</si>
  <si>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</si>
  <si>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</si>
  <si>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</si>
  <si>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</si>
  <si>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</si>
  <si>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</si>
  <si>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</si>
  <si>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</si>
  <si>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</si>
  <si>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</si>
  <si>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</si>
  <si>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</si>
  <si>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</si>
  <si>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</si>
  <si>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</si>
  <si>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</si>
  <si>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</si>
  <si>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</si>
  <si>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</si>
  <si>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</si>
  <si>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</si>
  <si>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</si>
  <si>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</si>
  <si>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</si>
  <si>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</si>
  <si>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</si>
  <si>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</si>
  <si>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</si>
  <si>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</si>
  <si>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</si>
  <si>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</si>
  <si>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</si>
  <si>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</si>
  <si>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</si>
  <si>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</si>
  <si>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</si>
  <si>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</si>
  <si>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</si>
  <si>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</si>
  <si>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</si>
  <si>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</si>
  <si>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</si>
  <si>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</si>
  <si>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</si>
  <si>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</si>
  <si>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</si>
  <si>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</si>
  <si>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</si>
  <si>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</si>
  <si>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</si>
  <si>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</si>
  <si>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</si>
  <si>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</si>
  <si>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</si>
  <si>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</si>
  <si>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</si>
  <si>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</si>
  <si>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</si>
  <si>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</si>
  <si>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</si>
  <si>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</si>
  <si>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</si>
  <si>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</si>
  <si>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</si>
  <si>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</si>
  <si>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</si>
  <si>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</si>
  <si>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</si>
  <si>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</si>
  <si>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</si>
  <si>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</si>
  <si>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</si>
  <si>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</si>
  <si>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</si>
  <si>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</si>
  <si>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</si>
  <si>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</si>
  <si>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</si>
  <si>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</si>
  <si>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</si>
  <si>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</si>
  <si>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</si>
  <si>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</si>
  <si>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</si>
  <si>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</si>
  <si>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</si>
  <si>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</si>
  <si>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</si>
  <si>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</si>
  <si>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</si>
  <si>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</si>
  <si>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</si>
  <si>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</si>
  <si>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</si>
  <si>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</si>
  <si>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</si>
  <si>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</si>
  <si>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</si>
  <si>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</si>
  <si>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</si>
  <si>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</si>
  <si>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</si>
  <si>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</si>
  <si>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</si>
  <si>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</si>
  <si>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</si>
  <si>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</si>
  <si>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</si>
  <si>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</si>
  <si>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</si>
  <si>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</si>
  <si>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</si>
  <si>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</si>
  <si>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</si>
  <si>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</si>
  <si>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</si>
  <si>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</si>
  <si>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</si>
  <si>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</si>
  <si>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</si>
  <si>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</si>
  <si>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</si>
  <si>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</si>
  <si>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</si>
  <si>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</si>
  <si>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</si>
  <si>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</si>
  <si>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</si>
  <si>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</si>
  <si>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</si>
  <si>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</si>
  <si>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</si>
  <si>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</si>
  <si>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</si>
  <si>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</si>
  <si>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</si>
  <si>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</si>
  <si>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</si>
  <si>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</si>
  <si>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</si>
  <si>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</si>
  <si>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</si>
  <si>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</si>
  <si>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</si>
  <si>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</si>
  <si>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</si>
  <si>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</si>
  <si>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</si>
  <si>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</si>
  <si>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</si>
  <si>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</si>
  <si>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</si>
  <si>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</si>
  <si>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</si>
  <si>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</si>
  <si>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</si>
  <si>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</si>
  <si>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</si>
  <si>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</si>
  <si>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</si>
  <si>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</si>
  <si>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</si>
  <si>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</si>
  <si>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</si>
  <si>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</si>
  <si>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</si>
  <si>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</si>
  <si>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</si>
  <si>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</si>
  <si>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</si>
  <si>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</si>
  <si>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</si>
  <si>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</si>
  <si>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</si>
  <si>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</si>
  <si>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</si>
  <si>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</si>
  <si>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</si>
  <si>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</si>
  <si>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</si>
  <si>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</si>
  <si>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</si>
  <si>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</si>
  <si>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</si>
  <si>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</si>
  <si>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</si>
  <si>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</si>
  <si>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</si>
  <si>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</si>
  <si>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</si>
  <si>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</si>
  <si>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</si>
  <si>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</si>
  <si>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</si>
  <si>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</si>
  <si>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</si>
  <si>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</si>
  <si>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</si>
  <si>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</si>
  <si>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</si>
  <si>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</si>
  <si>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</si>
  <si>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</si>
  <si>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</si>
  <si>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</si>
  <si>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</si>
  <si>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</si>
  <si>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</si>
  <si>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</si>
  <si>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</si>
  <si>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</si>
  <si>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</si>
  <si>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</si>
  <si>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</si>
  <si>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</si>
  <si>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</si>
  <si>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</si>
  <si>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</si>
  <si>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</si>
  <si>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</si>
  <si>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</si>
  <si>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</si>
  <si>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</si>
  <si>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</si>
  <si>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</si>
  <si>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</si>
  <si>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</si>
  <si>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</si>
  <si>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</si>
  <si>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</si>
  <si>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</si>
  <si>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</si>
  <si>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</si>
  <si>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</si>
  <si>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</si>
  <si>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</si>
  <si>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</si>
  <si>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</si>
  <si>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</si>
  <si>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</si>
  <si>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</si>
  <si>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</si>
  <si>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</si>
  <si>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</si>
  <si>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</si>
  <si>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</si>
  <si>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</si>
  <si>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</si>
  <si>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</si>
  <si>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</si>
  <si>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</si>
  <si>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</si>
  <si>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</si>
  <si>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</si>
  <si>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</si>
  <si>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</si>
  <si>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</si>
  <si>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</si>
  <si>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</si>
  <si>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</si>
  <si>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</si>
  <si>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</si>
  <si>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</si>
  <si>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</si>
  <si>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</si>
  <si>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</si>
  <si>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</si>
  <si>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</si>
  <si>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</si>
  <si>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</si>
  <si>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</si>
  <si>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</si>
  <si>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</si>
  <si>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</si>
  <si>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</si>
  <si>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</si>
  <si>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</si>
  <si>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</si>
  <si>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</si>
  <si>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</si>
  <si>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</si>
  <si>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</si>
  <si>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</si>
  <si>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</si>
  <si>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</si>
  <si>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</si>
  <si>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</si>
  <si>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</si>
  <si>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</si>
  <si>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</si>
  <si>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</si>
  <si>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</si>
  <si>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</si>
  <si>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</si>
  <si>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</si>
  <si>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</si>
  <si>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</si>
  <si>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</si>
  <si>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</si>
  <si>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</si>
  <si>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</si>
  <si>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</si>
  <si>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</si>
  <si>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</si>
  <si>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</si>
  <si>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</si>
  <si>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</si>
  <si>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</si>
  <si>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</si>
  <si>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</si>
  <si>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</si>
  <si>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</si>
  <si>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</si>
  <si>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</si>
  <si>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</si>
  <si>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</si>
  <si>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</si>
  <si>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</si>
  <si>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</si>
  <si>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</si>
  <si>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</si>
  <si>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</si>
  <si>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</si>
  <si>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</si>
  <si>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</si>
  <si>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</si>
  <si>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</si>
  <si>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</si>
  <si>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</si>
  <si>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</si>
  <si>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</si>
  <si>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</si>
  <si>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</si>
  <si>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</si>
  <si>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</si>
  <si>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</si>
  <si>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</si>
  <si>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</si>
  <si>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</si>
  <si>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</si>
  <si>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</si>
  <si>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</si>
  <si>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</si>
  <si>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</si>
  <si>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</si>
  <si>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</si>
  <si>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</si>
  <si>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</si>
  <si>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</si>
  <si>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</si>
  <si>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</si>
  <si>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</si>
  <si>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</si>
  <si>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</si>
  <si>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</si>
  <si>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</si>
  <si>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</si>
  <si>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</si>
  <si>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</si>
  <si>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</si>
  <si>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</si>
  <si>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</si>
  <si>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</si>
  <si>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</si>
  <si>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</si>
  <si>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</si>
  <si>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</si>
  <si>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</si>
  <si>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</si>
  <si>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</si>
  <si>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</si>
  <si>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</si>
  <si>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</si>
  <si>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</si>
  <si>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</si>
  <si>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</si>
  <si>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</si>
  <si>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</si>
  <si>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</si>
  <si>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</si>
  <si>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</si>
  <si>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</si>
  <si>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</si>
  <si>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</si>
  <si>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</si>
  <si>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</si>
  <si>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</si>
  <si>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</si>
  <si>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</si>
  <si>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</si>
  <si>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</si>
  <si>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</si>
  <si>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</si>
  <si>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</si>
  <si>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</si>
  <si>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</si>
  <si>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</si>
  <si>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</si>
  <si>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</si>
  <si>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</si>
  <si>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</si>
  <si>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</si>
  <si>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</si>
  <si>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</si>
  <si>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</si>
  <si>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</si>
  <si>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</si>
  <si>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</si>
  <si>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</si>
  <si>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</si>
  <si>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</si>
  <si>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</si>
  <si>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</si>
  <si>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</si>
  <si>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</si>
  <si>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</si>
  <si>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</si>
  <si>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</si>
  <si>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</si>
  <si>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</si>
  <si>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</si>
  <si>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</si>
  <si>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</si>
  <si>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</si>
  <si>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</si>
  <si>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</si>
  <si>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</si>
  <si>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</si>
  <si>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</si>
  <si>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</si>
  <si>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</si>
  <si>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</si>
  <si>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</si>
  <si>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</si>
  <si>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</si>
  <si>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</si>
  <si>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</si>
  <si>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</si>
  <si>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</si>
  <si>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</si>
  <si>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</si>
  <si>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</si>
  <si>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</si>
  <si>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</si>
  <si>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</si>
  <si>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</si>
  <si>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</si>
  <si>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</si>
  <si>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</si>
  <si>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</si>
  <si>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</si>
  <si>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</si>
  <si>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</si>
  <si>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</si>
  <si>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</si>
  <si>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</si>
  <si>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</si>
  <si>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</si>
  <si>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</si>
  <si>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</si>
  <si>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</si>
  <si>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</si>
  <si>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</si>
  <si>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</si>
  <si>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</si>
  <si>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</si>
  <si>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</si>
  <si>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</si>
  <si>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</si>
  <si>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</si>
  <si>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</si>
  <si>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</si>
  <si>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</si>
  <si>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</si>
  <si>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</si>
  <si>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</si>
  <si>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</si>
  <si>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</si>
  <si>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</si>
  <si>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</si>
  <si>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</si>
  <si>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</si>
  <si>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</si>
  <si>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</si>
  <si>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</si>
  <si>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</si>
  <si>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</si>
  <si>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</si>
  <si>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</si>
  <si>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</si>
  <si>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</si>
  <si>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</si>
  <si>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</si>
  <si>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</si>
  <si>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</si>
  <si>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</si>
  <si>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</si>
  <si>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</si>
  <si>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</si>
  <si>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</si>
  <si>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</si>
  <si>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</si>
  <si>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</si>
  <si>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</si>
  <si>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</si>
  <si>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</si>
  <si>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</si>
  <si>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</si>
  <si>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</si>
  <si>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</si>
  <si>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</si>
  <si>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</si>
  <si>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</si>
  <si>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</si>
  <si>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</si>
  <si>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</si>
  <si>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</si>
  <si>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</si>
  <si>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</si>
  <si>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</si>
  <si>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</si>
  <si>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</si>
  <si>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</si>
  <si>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</si>
  <si>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</si>
  <si>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</si>
  <si>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</si>
  <si>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</si>
  <si>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</si>
  <si>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</si>
  <si>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</si>
  <si>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</si>
  <si>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</si>
  <si>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</si>
  <si>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</si>
  <si>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</si>
  <si>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</si>
  <si>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</si>
  <si>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</si>
  <si>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</si>
  <si>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</si>
  <si>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</si>
  <si>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</si>
  <si>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</si>
  <si>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</si>
  <si>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</si>
  <si>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</si>
  <si>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</si>
  <si>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</si>
  <si>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</si>
  <si>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</si>
  <si>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</si>
  <si>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</si>
  <si>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</si>
  <si>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</si>
  <si>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</si>
  <si>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</si>
  <si>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</si>
  <si>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</si>
  <si>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</si>
  <si>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</si>
  <si>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</si>
  <si>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</si>
  <si>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</si>
  <si>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</si>
  <si>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</si>
  <si>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</si>
  <si>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</si>
  <si>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</si>
  <si>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</si>
  <si>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</si>
  <si>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</si>
  <si>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</si>
  <si>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</si>
  <si>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</si>
  <si>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</si>
  <si>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</si>
  <si>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</si>
  <si>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</si>
  <si>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</si>
  <si>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</si>
  <si>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</si>
  <si>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</si>
  <si>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</si>
  <si>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</si>
  <si>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</si>
  <si>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</si>
  <si>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</si>
  <si>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</si>
  <si>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</si>
  <si>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</si>
  <si>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</si>
  <si>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</si>
  <si>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</si>
  <si>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</si>
  <si>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</si>
  <si>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</si>
  <si>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</si>
  <si>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</si>
  <si>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</si>
  <si>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</si>
  <si>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</si>
  <si>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</si>
  <si>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</si>
  <si>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</si>
  <si>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</si>
  <si>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</si>
  <si>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</si>
  <si>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</si>
  <si>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</si>
  <si>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</si>
  <si>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</si>
  <si>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</si>
  <si>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</si>
  <si>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</si>
  <si>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</si>
  <si>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</si>
  <si>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</si>
  <si>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</si>
  <si>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</si>
  <si>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</si>
  <si>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</si>
  <si>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</si>
  <si>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</si>
  <si>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</si>
  <si>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</si>
  <si>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</si>
  <si>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</si>
  <si>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</si>
  <si>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</si>
  <si>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</si>
  <si>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</si>
  <si>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</si>
  <si>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</si>
  <si>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</si>
  <si>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</si>
  <si>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</si>
  <si>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</si>
  <si>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</si>
  <si>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</si>
  <si>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</si>
  <si>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</si>
  <si>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</si>
  <si>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</si>
  <si>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</si>
  <si>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</si>
  <si>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</si>
  <si>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</si>
  <si>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</si>
  <si>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</si>
  <si>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</si>
  <si>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</si>
  <si>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</si>
  <si>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</si>
  <si>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</si>
  <si>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</si>
  <si>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</si>
  <si>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</si>
  <si>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</si>
  <si>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</si>
  <si>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</si>
  <si>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</si>
  <si>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</si>
  <si>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</si>
  <si>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</si>
  <si>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</si>
  <si>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</si>
  <si>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</si>
  <si>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</si>
  <si>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</si>
  <si>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</si>
  <si>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</si>
  <si>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</si>
  <si>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</si>
  <si>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</si>
  <si>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</si>
  <si>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</si>
  <si>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</si>
  <si>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</si>
  <si>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</si>
  <si>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</si>
  <si>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</si>
  <si>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</si>
  <si>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</si>
  <si>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</si>
  <si>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</si>
  <si>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</si>
  <si>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</si>
  <si>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</si>
  <si>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</si>
  <si>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</si>
  <si>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</si>
  <si>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</si>
  <si>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</si>
  <si>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</si>
  <si>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</si>
  <si>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</si>
  <si>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</si>
  <si>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</si>
  <si>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</si>
  <si>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</si>
  <si>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</si>
  <si>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</si>
  <si>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</si>
  <si>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</si>
  <si>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</si>
  <si>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</si>
  <si>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</si>
  <si>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</si>
  <si>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</si>
  <si>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</si>
  <si>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</si>
  <si>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</si>
  <si>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</si>
  <si>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</si>
  <si>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</si>
  <si>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</si>
  <si>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</si>
  <si>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</si>
  <si>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</si>
  <si>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</si>
  <si>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</si>
  <si>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</si>
  <si>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</si>
  <si>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</si>
  <si>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</si>
  <si>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</si>
  <si>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</si>
  <si>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</si>
  <si>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</si>
  <si>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</si>
  <si>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</si>
  <si>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</si>
  <si>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</si>
  <si>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</si>
  <si>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</si>
  <si>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</si>
  <si>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</si>
  <si>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</si>
  <si>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</si>
  <si>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</si>
  <si>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</si>
  <si>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</si>
  <si>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</si>
  <si>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</si>
  <si>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</si>
  <si>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</si>
  <si>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</si>
  <si>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</si>
  <si>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</si>
  <si>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</si>
  <si>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</si>
  <si>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</si>
  <si>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</si>
  <si>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</si>
  <si>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</si>
  <si>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</si>
  <si>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</si>
  <si>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</si>
  <si>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</si>
  <si>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</si>
  <si>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</si>
  <si>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</si>
  <si>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</si>
  <si>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</si>
  <si>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</si>
  <si>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</si>
  <si>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</si>
  <si>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</si>
  <si>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</si>
  <si>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</si>
  <si>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</si>
  <si>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</si>
  <si>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</si>
  <si>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</si>
  <si>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</si>
  <si>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</si>
  <si>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</si>
  <si>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</si>
  <si>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</si>
  <si>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</si>
  <si>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</si>
  <si>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</si>
  <si>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</si>
  <si>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</si>
  <si>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</si>
  <si>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</si>
  <si>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</si>
  <si>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</si>
  <si>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</si>
  <si>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</si>
  <si>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</si>
  <si>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</si>
  <si>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</si>
  <si>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</si>
  <si>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</si>
  <si>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</si>
  <si>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</si>
  <si>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</si>
  <si>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</si>
  <si>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</si>
  <si>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</si>
  <si>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</si>
  <si>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</si>
  <si>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</si>
  <si>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</si>
  <si>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</si>
  <si>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</si>
  <si>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</si>
  <si>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</si>
  <si>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</si>
  <si>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</si>
  <si>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</si>
  <si>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</si>
  <si>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</si>
  <si>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</si>
  <si>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</si>
  <si>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</si>
  <si>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</si>
  <si>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</si>
  <si>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</si>
  <si>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</si>
  <si>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</si>
  <si>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</si>
  <si>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</si>
  <si>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</si>
  <si>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</si>
  <si>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</si>
  <si>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</si>
  <si>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</si>
  <si>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</si>
  <si>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</si>
  <si>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</si>
  <si>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</si>
  <si>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</si>
  <si>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</si>
  <si>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</si>
  <si>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</si>
  <si>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</si>
  <si>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</si>
  <si>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</si>
  <si>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</si>
  <si>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</si>
  <si>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</si>
  <si>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</si>
  <si>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</si>
  <si>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</si>
  <si>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</si>
  <si>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</si>
  <si>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</si>
  <si>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</si>
  <si>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</si>
  <si>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</si>
  <si>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</si>
  <si>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</si>
  <si>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</si>
  <si>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</si>
  <si>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</si>
  <si>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</si>
  <si>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</si>
  <si>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</si>
  <si>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</si>
  <si>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</si>
  <si>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</si>
  <si>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</si>
  <si>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</si>
  <si>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</si>
  <si>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</si>
  <si>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</si>
  <si>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</si>
  <si>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</si>
  <si>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</si>
  <si>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</si>
  <si>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</si>
  <si>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</si>
  <si>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</si>
  <si>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</si>
  <si>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</si>
  <si>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</si>
  <si>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</si>
  <si>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</si>
  <si>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</si>
  <si>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</si>
  <si>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</si>
  <si>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</si>
  <si>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</si>
  <si>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</si>
  <si>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</si>
  <si>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</si>
  <si>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</si>
  <si>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</si>
  <si>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</si>
  <si>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</si>
  <si>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</si>
  <si>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</si>
  <si>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</si>
  <si>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</si>
  <si>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</si>
  <si>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</si>
  <si>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</si>
  <si>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</si>
  <si>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</si>
  <si>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</si>
  <si>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</si>
  <si>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</si>
  <si>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</si>
  <si>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</si>
  <si>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</si>
  <si>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</si>
  <si>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</si>
  <si>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</si>
  <si>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</si>
  <si>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</si>
  <si>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</si>
  <si>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</si>
  <si>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</si>
  <si>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</si>
  <si>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</si>
  <si>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</si>
  <si>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</si>
  <si>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</si>
  <si>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</si>
  <si>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</si>
  <si>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</si>
  <si>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</si>
  <si>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</si>
  <si>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</si>
  <si>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</si>
  <si>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</si>
  <si>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</si>
  <si>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</si>
  <si>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</si>
  <si>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</si>
  <si>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</si>
  <si>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</si>
  <si>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</si>
  <si>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</si>
  <si>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</si>
  <si>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</si>
  <si>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</si>
  <si>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</si>
  <si>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</si>
  <si>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</si>
  <si>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</si>
  <si>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</si>
  <si>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</si>
  <si>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</si>
  <si>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</si>
  <si>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</si>
  <si>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</si>
  <si>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</si>
  <si>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</si>
  <si>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</si>
  <si>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</si>
  <si>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</si>
  <si>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</si>
  <si>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</si>
  <si>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</si>
  <si>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</si>
  <si>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</si>
  <si>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</si>
  <si>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</si>
  <si>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</si>
  <si>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</si>
  <si>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</si>
  <si>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</si>
  <si>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</si>
  <si>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</si>
  <si>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</si>
  <si>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</si>
  <si>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</si>
  <si>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</si>
  <si>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</si>
  <si>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</si>
  <si>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</si>
  <si>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</si>
  <si>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</si>
  <si>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</si>
  <si>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</si>
  <si>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</si>
  <si>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</si>
  <si>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</si>
  <si>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</si>
  <si>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</si>
  <si>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</si>
  <si>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</si>
  <si>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</si>
  <si>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</si>
  <si>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</si>
  <si>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</si>
  <si>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</si>
  <si>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</si>
  <si>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</si>
  <si>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</si>
  <si>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</si>
  <si>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</si>
  <si>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</si>
  <si>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</si>
  <si>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</si>
  <si>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</si>
  <si>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</si>
  <si>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</si>
  <si>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</si>
  <si>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</si>
  <si>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</si>
  <si>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</si>
  <si>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</si>
  <si>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</si>
  <si>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</si>
  <si>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</si>
  <si>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</si>
  <si>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</si>
  <si>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</si>
  <si>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</si>
  <si>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</si>
  <si>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</si>
  <si>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</si>
  <si>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</si>
  <si>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</si>
  <si>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</si>
  <si>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</si>
  <si>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</si>
  <si>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</si>
  <si>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</si>
  <si>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</si>
  <si>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</si>
  <si>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</si>
  <si>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</si>
  <si>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</si>
  <si>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</si>
  <si>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</si>
  <si>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</si>
  <si>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</si>
  <si>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</si>
  <si>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</si>
  <si>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</si>
  <si>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</si>
  <si>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</si>
  <si>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</si>
  <si>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</si>
  <si>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</si>
  <si>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</si>
  <si>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</si>
  <si>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</si>
  <si>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</si>
  <si>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</si>
  <si>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</si>
  <si>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</si>
  <si>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</si>
  <si>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</si>
  <si>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</si>
  <si>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</si>
  <si>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</si>
  <si>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</si>
  <si>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</si>
  <si>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</si>
  <si>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</si>
  <si>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</si>
  <si>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</si>
  <si>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</si>
  <si>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</si>
  <si>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</si>
  <si>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</si>
  <si>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</si>
  <si>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</si>
  <si>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</si>
  <si>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</si>
  <si>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</si>
  <si>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</si>
  <si>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</si>
  <si>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</si>
  <si>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</si>
  <si>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</si>
  <si>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</si>
  <si>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</si>
  <si>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</si>
  <si>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</si>
  <si>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</si>
  <si>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</si>
  <si>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</si>
  <si>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</si>
  <si>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</si>
  <si>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</si>
  <si>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</si>
  <si>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</si>
  <si>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</si>
  <si>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</si>
  <si>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</si>
  <si>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</si>
  <si>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</si>
  <si>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</si>
  <si>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</si>
  <si>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</si>
  <si>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</si>
  <si>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</si>
  <si>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</si>
  <si>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</si>
  <si>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</si>
  <si>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</si>
  <si>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</si>
  <si>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</si>
  <si>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</si>
  <si>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</si>
  <si>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</si>
  <si>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</si>
  <si>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</si>
  <si>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</si>
  <si>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</si>
  <si>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</si>
  <si>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</si>
  <si>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</si>
  <si>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</si>
  <si>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</si>
  <si>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</si>
  <si>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</si>
  <si>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</si>
  <si>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</si>
  <si>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</si>
  <si>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</si>
  <si>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</si>
  <si>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</si>
  <si>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</si>
  <si>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</si>
  <si>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</si>
  <si>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</si>
  <si>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</si>
  <si>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</si>
  <si>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</si>
  <si>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</si>
  <si>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</si>
  <si>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</si>
  <si>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</si>
  <si>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</si>
  <si>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</si>
  <si>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</si>
  <si>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</si>
  <si>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</si>
  <si>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</si>
  <si>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</si>
  <si>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</si>
  <si>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</si>
  <si>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</si>
  <si>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</si>
  <si>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</si>
  <si>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</si>
  <si>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</si>
  <si>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</si>
  <si>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</si>
  <si>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</si>
  <si>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</si>
  <si>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</si>
  <si>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</si>
  <si>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</si>
  <si>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</si>
  <si>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</si>
  <si>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</si>
  <si>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</si>
  <si>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</si>
  <si>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</si>
  <si>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</si>
  <si>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</si>
  <si>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</si>
  <si>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</si>
  <si>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</si>
  <si>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</si>
  <si>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</si>
  <si>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</si>
  <si>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</si>
  <si>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</si>
  <si>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</si>
  <si>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</si>
  <si>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</si>
  <si>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</si>
  <si>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</si>
  <si>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</si>
  <si>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</si>
  <si>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</si>
  <si>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</si>
  <si>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</si>
  <si>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</si>
  <si>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</si>
  <si>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</si>
  <si>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</si>
  <si>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</si>
  <si>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</si>
  <si>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</si>
  <si>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</si>
  <si>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</si>
  <si>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</si>
  <si>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</si>
  <si>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</si>
  <si>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</si>
  <si>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</si>
  <si>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</si>
  <si>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</si>
  <si>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</si>
  <si>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</si>
  <si>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</si>
  <si>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</si>
  <si>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</si>
  <si>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</si>
  <si>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</si>
  <si>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</si>
  <si>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</si>
  <si>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</si>
  <si>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</si>
  <si>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</si>
  <si>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</si>
  <si>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</si>
  <si>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</si>
  <si>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</si>
  <si>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</si>
  <si>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</si>
  <si>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</si>
  <si>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</si>
  <si>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</si>
  <si>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</si>
  <si>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</si>
  <si>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</si>
  <si>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</si>
  <si>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</si>
  <si>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</si>
  <si>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</si>
  <si>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</si>
  <si>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</si>
  <si>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</si>
  <si>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</si>
  <si>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</si>
  <si>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</si>
  <si>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</si>
  <si>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</si>
  <si>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</si>
  <si>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</si>
  <si>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</si>
  <si>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</si>
  <si>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</si>
  <si>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</si>
  <si>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</si>
  <si>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</si>
  <si>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</si>
  <si>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</si>
  <si>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</si>
  <si>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</si>
  <si>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</si>
  <si>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</si>
  <si>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</si>
  <si>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</si>
  <si>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</si>
  <si>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</si>
  <si>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</si>
  <si>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</si>
  <si>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</si>
  <si>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</si>
  <si>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</si>
  <si>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</si>
  <si>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</si>
  <si>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</si>
  <si>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</si>
  <si>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</si>
  <si>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</si>
  <si>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</si>
  <si>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</si>
  <si>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</si>
  <si>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</si>
  <si>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</si>
  <si>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</si>
  <si>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</si>
  <si>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</si>
  <si>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</si>
  <si>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</si>
  <si>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</si>
  <si>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</si>
  <si>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</si>
  <si>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</si>
  <si>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</si>
  <si>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</si>
  <si>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</si>
  <si>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</si>
  <si>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</si>
  <si>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</si>
  <si>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</si>
  <si>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</si>
  <si>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</si>
  <si>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</si>
  <si>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</si>
  <si>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</si>
  <si>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</si>
  <si>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</si>
  <si>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</si>
  <si>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</si>
  <si>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</si>
  <si>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</si>
  <si>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</si>
  <si>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</si>
  <si>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</si>
  <si>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</si>
  <si>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</si>
  <si>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</si>
  <si>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</si>
  <si>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</si>
  <si>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</si>
  <si>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</si>
  <si>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</si>
  <si>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</si>
  <si>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</si>
  <si>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</si>
  <si>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</si>
  <si>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</si>
  <si>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</si>
  <si>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</si>
  <si>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</si>
  <si>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</si>
  <si>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</si>
  <si>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</si>
  <si>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</si>
  <si>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</si>
  <si>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</si>
  <si>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</si>
  <si>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</si>
  <si>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</si>
  <si>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</si>
  <si>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</si>
  <si>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</si>
  <si>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</si>
  <si>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</si>
  <si>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</si>
  <si>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</si>
  <si>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</si>
  <si>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</si>
  <si>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</si>
  <si>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</si>
  <si>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</si>
  <si>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</si>
  <si>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</si>
  <si>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</si>
  <si>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</si>
  <si>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</si>
  <si>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</si>
  <si>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</si>
  <si>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</si>
  <si>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</si>
  <si>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</si>
  <si>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</si>
  <si>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</si>
  <si>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</si>
  <si>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</si>
  <si>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</si>
  <si>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</si>
  <si>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</si>
  <si>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</si>
  <si>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</si>
  <si>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</si>
  <si>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</si>
  <si>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</si>
  <si>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</si>
  <si>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</si>
  <si>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</si>
  <si>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</si>
  <si>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</si>
  <si>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</si>
  <si>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</si>
  <si>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</si>
  <si>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</si>
  <si>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</si>
  <si>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</si>
  <si>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</si>
  <si>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</si>
  <si>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</si>
  <si>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</si>
  <si>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</si>
  <si>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</si>
  <si>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</si>
  <si>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</si>
  <si>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</si>
  <si>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</si>
  <si>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</si>
  <si>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</si>
  <si>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</si>
  <si>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</si>
  <si>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</si>
  <si>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</si>
  <si>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</si>
  <si>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</si>
  <si>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</si>
  <si>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</si>
  <si>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</si>
  <si>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</si>
  <si>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</si>
  <si>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</si>
  <si>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</si>
  <si>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</si>
  <si>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</si>
  <si>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</si>
  <si>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</si>
  <si>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</si>
  <si>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</si>
  <si>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</si>
  <si>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</si>
  <si>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</si>
  <si>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</si>
  <si>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</si>
  <si>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</si>
  <si>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</si>
  <si>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</si>
  <si>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</si>
  <si>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</si>
  <si>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</si>
  <si>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</si>
  <si>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</si>
  <si>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</si>
  <si>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</si>
  <si>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</si>
  <si>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</si>
  <si>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</si>
  <si>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</si>
  <si>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</si>
  <si>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</si>
  <si>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</si>
  <si>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</si>
  <si>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</si>
  <si>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</si>
  <si>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</si>
  <si>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</si>
  <si>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</si>
  <si>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</si>
  <si>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</si>
  <si>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</si>
  <si>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</si>
  <si>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</si>
  <si>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</si>
  <si>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</si>
  <si>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</si>
  <si>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</si>
  <si>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</si>
  <si>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</si>
  <si>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</si>
  <si>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</si>
  <si>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</si>
  <si>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</si>
  <si>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</si>
  <si>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</si>
  <si>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</si>
  <si>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</si>
  <si>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</si>
  <si>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</si>
  <si>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</si>
  <si>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</si>
  <si>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</si>
  <si>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</si>
  <si>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</si>
  <si>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</si>
  <si>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</si>
  <si>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</si>
  <si>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</si>
  <si>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</si>
  <si>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</si>
  <si>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</si>
  <si>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</si>
  <si>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</si>
  <si>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</si>
  <si>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</si>
  <si>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</si>
  <si>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</si>
  <si>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</si>
  <si>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</si>
  <si>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</si>
  <si>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</si>
  <si>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</si>
  <si>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</si>
  <si>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</si>
  <si>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</si>
  <si>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</si>
  <si>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</si>
  <si>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</si>
  <si>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</si>
  <si>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</si>
  <si>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</si>
  <si>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</si>
  <si>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</si>
  <si>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</si>
  <si>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</si>
  <si>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</si>
  <si>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</si>
  <si>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</si>
  <si>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</si>
  <si>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</si>
  <si>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</si>
  <si>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</si>
  <si>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</si>
  <si>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</si>
  <si>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</si>
  <si>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</si>
  <si>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</si>
  <si>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</si>
  <si>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</si>
  <si>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</si>
  <si>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</si>
  <si>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</si>
  <si>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</si>
  <si>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</si>
  <si>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</si>
  <si>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</si>
  <si>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</si>
  <si>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</si>
  <si>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</si>
  <si>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</si>
  <si>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</si>
  <si>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</si>
  <si>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</si>
  <si>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</si>
  <si>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</si>
  <si>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</si>
  <si>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</si>
  <si>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</si>
  <si>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</si>
  <si>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</si>
  <si>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</si>
  <si>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</si>
  <si>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</si>
  <si>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</si>
  <si>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</si>
  <si>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</si>
  <si>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</si>
  <si>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</si>
  <si>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</si>
  <si>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</si>
  <si>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</si>
  <si>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</si>
  <si>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</si>
  <si>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</si>
  <si>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</si>
  <si>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</si>
  <si>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</si>
  <si>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</si>
  <si>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</si>
  <si>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</si>
  <si>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</si>
  <si>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</si>
  <si>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</si>
  <si>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</si>
  <si>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</si>
  <si>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</si>
  <si>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</si>
  <si>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</si>
  <si>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</si>
  <si>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</si>
  <si>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</si>
  <si>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</si>
  <si>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</si>
  <si>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</si>
  <si>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</si>
  <si>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</si>
  <si>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</si>
  <si>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</si>
  <si>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</si>
  <si>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</si>
  <si>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</si>
  <si>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</si>
  <si>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</si>
  <si>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</si>
  <si>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</si>
  <si>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</si>
  <si>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</si>
  <si>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</si>
  <si>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</si>
  <si>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</si>
  <si>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</si>
  <si>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</si>
  <si>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</si>
  <si>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</si>
  <si>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</si>
  <si>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</si>
  <si>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</si>
  <si>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</si>
  <si>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</si>
  <si>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</si>
  <si>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</si>
  <si>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</si>
  <si>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</si>
  <si>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</si>
  <si>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</si>
  <si>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</si>
  <si>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</si>
  <si>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</si>
  <si>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</si>
  <si>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</si>
  <si>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</si>
  <si>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</si>
  <si>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</si>
  <si>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</si>
  <si>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</si>
  <si>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</si>
  <si>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</si>
  <si>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</si>
  <si>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</si>
  <si>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</si>
  <si>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</si>
  <si>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</si>
  <si>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</si>
  <si>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</si>
  <si>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</si>
  <si>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</si>
  <si>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</si>
  <si>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</si>
  <si>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</si>
  <si>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</si>
  <si>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</si>
  <si>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</si>
  <si>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</si>
  <si>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</si>
  <si>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</si>
  <si>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</si>
  <si>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</si>
  <si>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</si>
  <si>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</si>
  <si>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</si>
  <si>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</si>
  <si>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</si>
  <si>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</si>
  <si>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</si>
  <si>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</si>
  <si>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</si>
  <si>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</si>
  <si>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</si>
  <si>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</si>
  <si>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</si>
  <si>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</si>
  <si>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</si>
  <si>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</si>
  <si>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</si>
  <si>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</si>
  <si>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</si>
  <si>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</si>
  <si>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</si>
  <si>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</si>
  <si>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</si>
  <si>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</si>
  <si>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</si>
  <si>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</si>
  <si>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</si>
  <si>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</si>
  <si>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</si>
  <si>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</si>
  <si>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</si>
  <si>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</si>
  <si>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</si>
  <si>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</si>
  <si>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</si>
  <si>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</si>
  <si>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</si>
  <si>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</si>
  <si>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</si>
  <si>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</si>
  <si>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</si>
  <si>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</si>
  <si>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</si>
  <si>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</si>
  <si>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</si>
  <si>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</si>
  <si>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</si>
  <si>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</si>
  <si>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</si>
  <si>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</si>
  <si>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</si>
  <si>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</si>
  <si>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</si>
  <si>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</si>
  <si>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</si>
  <si>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</si>
  <si>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</si>
  <si>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</si>
  <si>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</si>
  <si>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</si>
  <si>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</si>
  <si>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</si>
  <si>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</si>
  <si>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</si>
  <si>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</si>
  <si>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</si>
  <si>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</si>
  <si>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</si>
  <si>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</si>
  <si>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</si>
  <si>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</si>
  <si>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</si>
  <si>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</si>
  <si>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</si>
  <si>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</si>
  <si>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</si>
  <si>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</si>
  <si>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</si>
  <si>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</si>
  <si>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</si>
  <si>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</si>
  <si>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</si>
  <si>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</si>
  <si>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</si>
  <si>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</si>
  <si>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</si>
  <si>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</si>
  <si>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</si>
  <si>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</si>
  <si>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</si>
  <si>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</si>
  <si>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</si>
  <si>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</si>
  <si>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</si>
  <si>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</si>
  <si>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</si>
  <si>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</si>
  <si>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</si>
  <si>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</si>
  <si>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</si>
  <si>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</si>
  <si>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</si>
  <si>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</si>
  <si>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</si>
  <si>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</si>
  <si>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</si>
  <si>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</si>
  <si>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</si>
  <si>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</si>
  <si>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</si>
  <si>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</si>
  <si>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</si>
  <si>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</si>
  <si>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</si>
  <si>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</si>
  <si>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</si>
  <si>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</si>
  <si>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</si>
  <si>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</si>
  <si>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</si>
  <si>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</si>
  <si>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</si>
  <si>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</si>
  <si>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</si>
  <si>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</si>
  <si>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</si>
  <si>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</si>
  <si>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</si>
  <si>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</si>
  <si>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</si>
  <si>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</si>
  <si>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</si>
  <si>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</si>
  <si>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</si>
  <si>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</si>
  <si>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</si>
  <si>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</si>
  <si>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</si>
  <si>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</si>
  <si>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</si>
  <si>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</si>
  <si>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</si>
  <si>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</si>
  <si>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</si>
  <si>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</si>
  <si>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</si>
  <si>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</si>
  <si>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</si>
  <si>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</si>
  <si>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</si>
  <si>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</si>
  <si>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</si>
  <si>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</si>
  <si>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</si>
  <si>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</si>
  <si>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</si>
  <si>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</si>
  <si>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</si>
  <si>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</si>
  <si>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</si>
  <si>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</si>
  <si>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</si>
  <si>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</si>
  <si>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</si>
  <si>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</si>
  <si>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</si>
  <si>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</si>
  <si>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</si>
  <si>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</si>
  <si>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</si>
  <si>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</si>
  <si>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</si>
  <si>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</si>
  <si>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</si>
  <si>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</si>
  <si>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</si>
  <si>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</si>
  <si>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</si>
  <si>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</si>
  <si>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</si>
  <si>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</si>
  <si>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</si>
  <si>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</si>
  <si>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</si>
  <si>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</si>
  <si>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</si>
  <si>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</si>
  <si>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</si>
  <si>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</si>
  <si>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</si>
  <si>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</si>
  <si>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</si>
  <si>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</si>
  <si>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</si>
  <si>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</si>
  <si>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</si>
  <si>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</si>
  <si>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</si>
  <si>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</si>
  <si>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</si>
  <si>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</si>
  <si>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</si>
  <si>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</si>
  <si>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</si>
  <si>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</si>
  <si>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</si>
  <si>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</si>
  <si>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</si>
  <si>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</si>
  <si>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</si>
  <si>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</si>
  <si>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</si>
  <si>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</si>
  <si>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</si>
  <si>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</si>
  <si>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</si>
  <si>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</si>
  <si>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</si>
  <si>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</si>
  <si>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</si>
  <si>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</si>
  <si>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</si>
  <si>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</si>
  <si>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</si>
  <si>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</si>
  <si>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</si>
  <si>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</si>
  <si>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</si>
  <si>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</si>
  <si>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</si>
  <si>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</si>
  <si>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</si>
  <si>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</si>
  <si>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</si>
  <si>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</si>
  <si>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</si>
  <si>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</si>
  <si>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</si>
  <si>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</si>
  <si>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</si>
  <si>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</si>
  <si>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</si>
  <si>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</si>
  <si>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</si>
  <si>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</si>
  <si>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</si>
  <si>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</si>
  <si>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</si>
  <si>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</si>
  <si>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</si>
  <si>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</si>
  <si>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</si>
  <si>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</si>
  <si>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</si>
  <si>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</si>
  <si>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</si>
  <si>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</si>
  <si>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</si>
  <si>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</si>
  <si>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</si>
  <si>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</si>
  <si>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</si>
  <si>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</si>
  <si>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</si>
  <si>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</si>
  <si>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</si>
  <si>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</si>
  <si>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</si>
  <si>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</si>
  <si>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</si>
  <si>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</si>
  <si>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</si>
  <si>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</si>
  <si>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</si>
  <si>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</si>
  <si>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</si>
  <si>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</si>
  <si>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</si>
  <si>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</si>
  <si>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</si>
  <si>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</si>
  <si>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</si>
  <si>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</si>
  <si>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</si>
  <si>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</si>
  <si>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</si>
  <si>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</si>
  <si>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</si>
  <si>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</si>
  <si>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</si>
  <si>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</si>
  <si>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</si>
  <si>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</si>
  <si>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</si>
  <si>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</si>
  <si>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</si>
  <si>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</si>
  <si>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</si>
  <si>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</si>
  <si>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</si>
  <si>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</si>
  <si>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</si>
  <si>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</si>
  <si>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</si>
  <si>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</si>
  <si>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</si>
  <si>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</si>
  <si>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</si>
  <si>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</si>
  <si>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</si>
  <si>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</si>
  <si>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</si>
  <si>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</si>
  <si>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</si>
  <si>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</si>
  <si>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</si>
  <si>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</si>
  <si>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</si>
  <si>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</si>
  <si>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</si>
  <si>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</si>
  <si>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</si>
  <si>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</si>
  <si>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</si>
  <si>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</si>
  <si>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</si>
  <si>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</si>
  <si>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</si>
  <si>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</si>
  <si>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</si>
  <si>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</si>
  <si>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</si>
  <si>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</si>
  <si>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</si>
  <si>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</si>
  <si>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</si>
  <si>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</si>
  <si>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</si>
  <si>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</si>
  <si>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</si>
  <si>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</si>
  <si>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</si>
  <si>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</si>
  <si>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</si>
  <si>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</si>
  <si>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</si>
  <si>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</si>
  <si>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</si>
  <si>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</si>
  <si>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</si>
  <si>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</si>
  <si>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</si>
  <si>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</si>
  <si>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</si>
  <si>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</si>
  <si>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</si>
  <si>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</si>
  <si>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</si>
  <si>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</si>
  <si>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</si>
  <si>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</si>
  <si>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</si>
  <si>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</si>
  <si>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</si>
  <si>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</si>
  <si>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</si>
  <si>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</si>
  <si>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</si>
  <si>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</si>
  <si>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</si>
  <si>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</si>
  <si>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</si>
  <si>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</si>
  <si>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</si>
  <si>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</si>
  <si>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</si>
  <si>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</si>
  <si>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</si>
  <si>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</si>
  <si>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</si>
  <si>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</si>
  <si>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</si>
  <si>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</si>
  <si>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</si>
  <si>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</si>
  <si>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</si>
  <si>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</si>
  <si>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</si>
  <si>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</si>
  <si>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</si>
  <si>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</si>
  <si>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</si>
  <si>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</si>
  <si>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</si>
  <si>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</si>
  <si>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</si>
  <si>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</si>
  <si>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</si>
  <si>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</si>
  <si>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</si>
  <si>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</si>
  <si>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</si>
  <si>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</si>
  <si>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</si>
  <si>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</si>
  <si>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</si>
  <si>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</si>
  <si>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</si>
  <si>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</si>
  <si>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</si>
  <si>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</si>
  <si>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</si>
  <si>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</si>
  <si>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</si>
  <si>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</si>
  <si>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</si>
  <si>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</si>
  <si>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</si>
  <si>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</si>
  <si>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</si>
  <si>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</si>
  <si>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</si>
  <si>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</si>
  <si>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</si>
  <si>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</si>
  <si>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</si>
  <si>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</si>
  <si>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</si>
  <si>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</si>
  <si>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</si>
  <si>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</si>
  <si>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</si>
  <si>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</si>
  <si>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</si>
  <si>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</si>
  <si>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</si>
  <si>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</si>
  <si>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</si>
  <si>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</si>
  <si>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</si>
  <si>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</si>
  <si>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</si>
  <si>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</si>
  <si>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</si>
  <si>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</si>
  <si>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</si>
  <si>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</si>
  <si>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</si>
  <si>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</si>
  <si>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</si>
  <si>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</si>
  <si>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</si>
  <si>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</si>
  <si>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</si>
  <si>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</si>
  <si>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</si>
  <si>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</si>
  <si>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</si>
  <si>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</si>
  <si>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</si>
  <si>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</si>
  <si>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</si>
  <si>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</si>
  <si>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</si>
  <si>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</si>
  <si>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</si>
  <si>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</si>
  <si>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</si>
  <si>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</si>
  <si>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</si>
  <si>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</si>
  <si>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</si>
  <si>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</si>
  <si>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</si>
  <si>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</si>
  <si>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</si>
  <si>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</si>
  <si>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</si>
  <si>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</si>
  <si>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</si>
  <si>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</si>
  <si>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</si>
  <si>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</si>
  <si>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</si>
  <si>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</si>
  <si>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</si>
  <si>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</si>
  <si>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</si>
  <si>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</si>
  <si>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</si>
  <si>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</si>
  <si>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</si>
  <si>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</si>
  <si>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</si>
  <si>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</si>
  <si>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</si>
  <si>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</si>
  <si>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</si>
  <si>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</si>
  <si>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</si>
  <si>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</si>
  <si>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</si>
  <si>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</si>
  <si>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</si>
  <si>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</si>
  <si>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</si>
  <si>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</si>
  <si>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</si>
  <si>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</si>
  <si>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</si>
  <si>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</si>
  <si>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</si>
  <si>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</si>
  <si>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</si>
  <si>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</si>
  <si>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</si>
  <si>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</si>
  <si>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</si>
  <si>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</si>
  <si>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</si>
  <si>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</si>
  <si>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</si>
  <si>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</si>
  <si>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</si>
  <si>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</si>
  <si>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</si>
  <si>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</si>
  <si>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</si>
  <si>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</si>
  <si>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</si>
  <si>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</si>
  <si>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</si>
  <si>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</si>
  <si>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</si>
  <si>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</si>
  <si>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</si>
  <si>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</si>
  <si>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</si>
  <si>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</si>
  <si>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</si>
  <si>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</si>
  <si>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</si>
  <si>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</si>
  <si>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</si>
  <si>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</si>
  <si>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</si>
  <si>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</si>
  <si>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</si>
  <si>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</si>
  <si>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</si>
  <si>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</si>
  <si>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</si>
  <si>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</si>
  <si>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</si>
  <si>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</si>
  <si>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</si>
  <si>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</si>
  <si>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</si>
  <si>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</si>
  <si>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</si>
  <si>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</si>
  <si>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</si>
  <si>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</si>
  <si>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</si>
  <si>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</si>
  <si>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</si>
  <si>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</si>
  <si>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</si>
  <si>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</si>
  <si>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</si>
  <si>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</si>
  <si>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</si>
  <si>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</si>
  <si>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</si>
  <si>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</si>
  <si>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</si>
  <si>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</si>
  <si>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</si>
  <si>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</si>
  <si>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</si>
  <si>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</si>
  <si>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</si>
  <si>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</si>
  <si>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</si>
  <si>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</si>
  <si>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</si>
  <si>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</si>
  <si>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</si>
  <si>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</si>
  <si>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</si>
  <si>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</si>
  <si>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</si>
  <si>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</si>
  <si>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</si>
  <si>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</si>
  <si>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</si>
  <si>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</si>
  <si>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</si>
  <si>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</si>
  <si>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</si>
  <si>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</si>
  <si>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</si>
  <si>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</si>
  <si>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</si>
  <si>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</si>
  <si>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</si>
  <si>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</si>
  <si>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</si>
  <si>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</si>
  <si>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</si>
  <si>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</si>
  <si>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</si>
  <si>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</si>
  <si>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</si>
  <si>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</si>
  <si>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</si>
  <si>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</si>
  <si>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</si>
  <si>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</si>
  <si>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</si>
  <si>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</si>
  <si>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</si>
  <si>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</si>
  <si>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</si>
  <si>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</si>
  <si>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</si>
  <si>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</si>
  <si>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</si>
  <si>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</si>
  <si>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</si>
  <si>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</si>
  <si>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</si>
  <si>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</si>
  <si>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</si>
  <si>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</si>
  <si>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</si>
  <si>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</si>
  <si>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</si>
  <si>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</si>
  <si>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</si>
  <si>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</si>
  <si>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</si>
  <si>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</si>
  <si>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</si>
  <si>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</si>
  <si>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</si>
  <si>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</si>
  <si>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</si>
  <si>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</si>
  <si>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</si>
  <si>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</si>
  <si>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</si>
  <si>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</si>
  <si>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</si>
  <si>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</si>
  <si>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</si>
  <si>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</si>
  <si>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</si>
  <si>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</si>
  <si>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</si>
  <si>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</si>
  <si>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</si>
  <si>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</si>
  <si>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</si>
  <si>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</si>
  <si>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</si>
  <si>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</si>
  <si>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</si>
  <si>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</si>
  <si>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</si>
  <si>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</si>
  <si>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</si>
  <si>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</si>
  <si>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</si>
  <si>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</si>
  <si>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</si>
  <si>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</si>
  <si>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</si>
  <si>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</si>
  <si>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</si>
  <si>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</si>
  <si>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</si>
  <si>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</si>
  <si>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</si>
  <si>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</si>
  <si>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</si>
  <si>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</si>
  <si>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</si>
  <si>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</si>
  <si>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</si>
  <si>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</si>
  <si>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</si>
  <si>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</si>
  <si>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</si>
  <si>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</si>
  <si>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</si>
  <si>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</si>
  <si>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</si>
  <si>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</si>
  <si>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</si>
  <si>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</si>
  <si>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</si>
  <si>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</si>
  <si>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</si>
  <si>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</si>
  <si>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</si>
  <si>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</si>
  <si>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</si>
  <si>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</si>
  <si>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</si>
  <si>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</si>
  <si>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</si>
  <si>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</si>
  <si>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</si>
  <si>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</si>
  <si>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</si>
  <si>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</si>
  <si>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</si>
  <si>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</si>
  <si>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</si>
  <si>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</si>
  <si>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</si>
  <si>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</si>
  <si>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</si>
  <si>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</si>
  <si>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</si>
  <si>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</si>
  <si>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</si>
  <si>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</si>
  <si>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</si>
  <si>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</si>
  <si>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</si>
  <si>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</si>
  <si>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</si>
  <si>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</si>
  <si>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</si>
  <si>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</si>
  <si>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</si>
  <si>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</si>
  <si>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</si>
  <si>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</si>
  <si>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</si>
  <si>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</si>
  <si>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</si>
  <si>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</si>
  <si>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</si>
  <si>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</si>
  <si>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</si>
  <si>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</si>
  <si>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</si>
  <si>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</si>
  <si>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</si>
  <si>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</si>
  <si>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</si>
  <si>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</si>
  <si>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</si>
  <si>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</si>
  <si>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</si>
  <si>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</si>
  <si>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</si>
  <si>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</si>
  <si>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</si>
  <si>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</si>
  <si>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</si>
  <si>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</si>
  <si>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</si>
  <si>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</si>
  <si>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</si>
  <si>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</si>
  <si>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</si>
  <si>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</si>
  <si>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</si>
  <si>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</si>
  <si>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</si>
  <si>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</si>
  <si>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</si>
  <si>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</si>
  <si>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</si>
  <si>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</si>
  <si>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</si>
  <si>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</si>
  <si>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</si>
  <si>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</si>
  <si>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</si>
  <si>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</si>
  <si>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</si>
  <si>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</si>
  <si>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</si>
  <si>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</si>
  <si>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</si>
  <si>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</si>
  <si>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</si>
  <si>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</si>
  <si>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</si>
  <si>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</si>
  <si>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</si>
  <si>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</si>
  <si>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</si>
  <si>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</si>
  <si>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</si>
  <si>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</si>
  <si>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</si>
  <si>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</si>
  <si>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</si>
  <si>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</si>
  <si>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</si>
  <si>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</si>
  <si>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</si>
  <si>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</si>
  <si>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</si>
  <si>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</si>
  <si>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</si>
  <si>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</si>
  <si>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</si>
  <si>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</si>
  <si>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</si>
  <si>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</si>
  <si>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</si>
  <si>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</si>
  <si>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</si>
  <si>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</si>
  <si>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</si>
  <si>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</si>
  <si>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</si>
  <si>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</si>
  <si>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</si>
  <si>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</si>
  <si>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</si>
  <si>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</si>
  <si>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</si>
  <si>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</si>
  <si>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</si>
  <si>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</si>
  <si>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</si>
  <si>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</si>
  <si>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</si>
  <si>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</si>
  <si>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</si>
  <si>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</si>
  <si>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</si>
  <si>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</si>
  <si>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</si>
  <si>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</si>
  <si>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</si>
  <si>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</si>
  <si>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</si>
  <si>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</si>
  <si>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</si>
  <si>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</si>
  <si>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</si>
  <si>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</si>
  <si>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</si>
  <si>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</si>
  <si>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</si>
  <si>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</si>
  <si>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</si>
  <si>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</si>
  <si>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</si>
  <si>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</si>
  <si>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</si>
  <si>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</si>
  <si>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</si>
  <si>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</si>
  <si>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</si>
  <si>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</si>
  <si>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</si>
  <si>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</si>
  <si>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</si>
  <si>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</si>
  <si>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</si>
  <si>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</si>
  <si>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</si>
  <si>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</si>
  <si>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</si>
  <si>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</si>
  <si>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</si>
  <si>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</si>
  <si>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</si>
  <si>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</si>
  <si>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</si>
  <si>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</si>
  <si>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</si>
  <si>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</si>
  <si>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</si>
  <si>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</si>
  <si>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</si>
  <si>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</si>
  <si>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</si>
  <si>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</si>
  <si>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</si>
  <si>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</si>
  <si>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</si>
  <si>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</si>
  <si>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</si>
  <si>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</si>
  <si>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</si>
  <si>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</si>
  <si>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</si>
  <si>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</si>
  <si>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</si>
  <si>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</si>
  <si>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</si>
  <si>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</si>
  <si>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</si>
  <si>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</si>
  <si>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</si>
  <si>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</si>
  <si>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</si>
  <si>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</si>
  <si>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</si>
  <si>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</si>
  <si>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</si>
  <si>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</si>
  <si>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</si>
  <si>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</si>
  <si>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</si>
  <si>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</si>
  <si>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</si>
  <si>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</si>
  <si>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</si>
  <si>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</si>
  <si>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</si>
  <si>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</si>
  <si>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</si>
  <si>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</si>
  <si>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</si>
  <si>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</si>
  <si>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</si>
  <si>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</si>
  <si>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</si>
  <si>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</si>
  <si>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</si>
  <si>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</si>
  <si>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</si>
  <si>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</si>
  <si>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</si>
  <si>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</si>
  <si>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</si>
  <si>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</si>
  <si>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</si>
  <si>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</si>
  <si>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</si>
  <si>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</si>
  <si>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</si>
  <si>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</si>
  <si>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</si>
  <si>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</si>
  <si>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</si>
  <si>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</si>
  <si>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</si>
  <si>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</si>
  <si>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</si>
  <si>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</si>
  <si>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</si>
  <si>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</si>
  <si>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</si>
  <si>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</si>
  <si>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</si>
  <si>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</si>
  <si>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</si>
  <si>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</si>
  <si>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</si>
  <si>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</si>
  <si>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</si>
  <si>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</si>
  <si>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</si>
  <si>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</si>
  <si>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</si>
  <si>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</si>
  <si>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</si>
  <si>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</si>
  <si>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</si>
  <si>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</si>
  <si>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</si>
  <si>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</si>
  <si>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</si>
  <si>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</si>
  <si>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</si>
  <si>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</si>
  <si>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</si>
  <si>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</si>
  <si>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</si>
  <si>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</si>
  <si>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</si>
  <si>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</si>
  <si>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</si>
  <si>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</si>
  <si>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</si>
  <si>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</si>
  <si>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</si>
  <si>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</si>
  <si>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</si>
  <si>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</si>
  <si>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</si>
  <si>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</si>
  <si>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</si>
  <si>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</si>
  <si>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</si>
  <si>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</si>
  <si>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</si>
  <si>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</si>
  <si>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</si>
  <si>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</si>
  <si>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</si>
  <si>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</si>
  <si>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</si>
  <si>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</si>
  <si>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</si>
  <si>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</si>
  <si>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</si>
  <si>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</si>
  <si>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</si>
  <si>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</si>
  <si>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</si>
  <si>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</si>
  <si>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</si>
  <si>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</si>
  <si>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</si>
  <si>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</si>
  <si>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</si>
  <si>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</si>
  <si>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</si>
  <si>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</si>
  <si>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</si>
  <si>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</si>
  <si>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</si>
  <si>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</si>
  <si>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</si>
  <si>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</si>
  <si>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</si>
  <si>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</si>
  <si>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</si>
  <si>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</si>
  <si>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</si>
  <si>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</si>
  <si>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</si>
  <si>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</si>
  <si>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</si>
  <si>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</si>
  <si>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</si>
  <si>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</si>
  <si>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</si>
  <si>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</si>
  <si>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</si>
  <si>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</si>
  <si>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</si>
  <si>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</si>
  <si>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</si>
  <si>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</si>
  <si>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</si>
  <si>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</si>
  <si>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</si>
  <si>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</si>
  <si>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</si>
  <si>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</si>
  <si>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</si>
  <si>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</si>
  <si>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</si>
  <si>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</si>
  <si>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</si>
  <si>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</si>
  <si>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</si>
  <si>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</si>
  <si>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</si>
  <si>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</si>
  <si>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</si>
  <si>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</si>
  <si>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</si>
  <si>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</si>
  <si>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</si>
  <si>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</si>
  <si>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</si>
  <si>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</si>
  <si>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</si>
  <si>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</si>
  <si>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</si>
  <si>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</si>
  <si>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</si>
  <si>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</si>
  <si>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</si>
  <si>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</si>
  <si>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</si>
  <si>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</si>
  <si>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</si>
  <si>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</si>
  <si>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</si>
  <si>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</si>
  <si>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</si>
  <si>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</si>
  <si>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</si>
  <si>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</si>
  <si>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</si>
  <si>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</si>
  <si>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</si>
  <si>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</si>
  <si>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</si>
  <si>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</si>
  <si>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</si>
  <si>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</si>
  <si>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</si>
  <si>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</si>
  <si>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</si>
  <si>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</si>
  <si>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</si>
  <si>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</si>
  <si>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</si>
  <si>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</si>
  <si>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</si>
  <si>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</si>
  <si>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</si>
  <si>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</si>
  <si>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</si>
  <si>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</si>
  <si>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</si>
  <si>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</si>
  <si>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</si>
  <si>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</si>
  <si>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</si>
  <si>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</si>
  <si>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</si>
  <si>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</si>
  <si>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</si>
  <si>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</si>
  <si>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</si>
  <si>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</si>
  <si>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</si>
  <si>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</si>
  <si>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</si>
  <si>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</si>
  <si>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</si>
  <si>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</si>
  <si>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</si>
  <si>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</si>
  <si>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</si>
  <si>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</si>
  <si>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</si>
  <si>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</si>
  <si>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</si>
  <si>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</si>
  <si>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</si>
  <si>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</si>
  <si>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</si>
  <si>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</si>
  <si>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</si>
  <si>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</si>
  <si>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</si>
  <si>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</si>
  <si>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</si>
  <si>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</si>
  <si>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</si>
  <si>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</si>
  <si>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</si>
  <si>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</si>
  <si>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</si>
  <si>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</si>
  <si>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</si>
  <si>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</si>
  <si>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</si>
  <si>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</si>
  <si>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</si>
  <si>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</si>
  <si>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</si>
  <si>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</si>
  <si>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</si>
  <si>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</si>
  <si>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</si>
  <si>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</si>
  <si>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</si>
  <si>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</si>
  <si>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</si>
  <si>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</si>
  <si>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</si>
  <si>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</si>
  <si>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</si>
  <si>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</si>
  <si>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</si>
  <si>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</si>
  <si>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</si>
  <si>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</si>
  <si>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</si>
  <si>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</si>
  <si>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</si>
  <si>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</si>
  <si>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</si>
  <si>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</si>
  <si>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</si>
  <si>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</si>
  <si>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</si>
  <si>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</si>
  <si>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</si>
  <si>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</si>
  <si>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</si>
  <si>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</si>
  <si>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</si>
  <si>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</si>
  <si>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</si>
  <si>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</si>
  <si>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</si>
  <si>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</si>
  <si>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</si>
  <si>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</si>
  <si>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</si>
  <si>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</si>
  <si>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</si>
  <si>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</si>
  <si>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</si>
  <si>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</si>
  <si>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</si>
  <si>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</si>
  <si>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</si>
  <si>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</si>
  <si>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</si>
  <si>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</si>
  <si>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</si>
  <si>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</si>
  <si>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</si>
  <si>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</si>
  <si>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</si>
  <si>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</si>
  <si>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</si>
  <si>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</si>
  <si>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</si>
  <si>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</si>
  <si>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</si>
  <si>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</si>
  <si>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</si>
  <si>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</si>
  <si>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</si>
  <si>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</si>
  <si>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</si>
  <si>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</si>
  <si>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</si>
  <si>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</si>
  <si>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</si>
  <si>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</si>
  <si>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</si>
  <si>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</si>
  <si>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</si>
  <si>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</si>
  <si>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</si>
  <si>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</si>
  <si>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</si>
  <si>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</si>
  <si>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</si>
  <si>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</si>
  <si>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</si>
  <si>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</si>
  <si>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</si>
  <si>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</si>
  <si>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</si>
  <si>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</si>
  <si>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</si>
  <si>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</si>
  <si>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</si>
  <si>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</si>
  <si>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</si>
  <si>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</si>
  <si>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</si>
  <si>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</si>
  <si>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</si>
  <si>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</si>
  <si>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</si>
  <si>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</si>
  <si>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</si>
  <si>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</si>
  <si>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</si>
  <si>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</si>
  <si>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</si>
  <si>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</si>
  <si>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</si>
  <si>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</si>
  <si>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</si>
  <si>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</si>
  <si>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</si>
  <si>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</si>
  <si>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</si>
  <si>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</si>
  <si>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</si>
  <si>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</si>
  <si>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</si>
  <si>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</si>
  <si>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</si>
  <si>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</si>
  <si>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</si>
  <si>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</si>
  <si>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</si>
  <si>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</si>
  <si>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</si>
  <si>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</si>
  <si>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</si>
  <si>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</si>
  <si>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</si>
  <si>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</si>
  <si>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</si>
  <si>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</si>
  <si>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</si>
  <si>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</si>
  <si>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</si>
  <si>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</si>
  <si>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</si>
  <si>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</si>
  <si>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</si>
  <si>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</si>
  <si>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</si>
  <si>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</si>
  <si>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</si>
  <si>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</si>
  <si>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</si>
  <si>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</si>
  <si>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</si>
  <si>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</si>
  <si>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</si>
  <si>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</si>
  <si>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</si>
  <si>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</si>
  <si>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</si>
  <si>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</si>
  <si>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</si>
  <si>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</si>
  <si>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</si>
  <si>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</si>
  <si>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</si>
  <si>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</si>
  <si>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</si>
  <si>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</si>
  <si>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</si>
  <si>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</si>
  <si>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</si>
  <si>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</si>
  <si>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</si>
  <si>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</si>
  <si>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</si>
  <si>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</si>
  <si>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</si>
  <si>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</si>
  <si>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</si>
  <si>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</si>
  <si>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</si>
  <si>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</si>
  <si>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</si>
  <si>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</si>
  <si>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</si>
  <si>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</si>
  <si>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</si>
  <si>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</si>
  <si>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</si>
  <si>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</si>
  <si>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</si>
  <si>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</si>
  <si>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</si>
  <si>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</si>
  <si>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</si>
  <si>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</si>
  <si>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</si>
  <si>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</si>
  <si>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</si>
  <si>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</si>
  <si>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</si>
  <si>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</si>
  <si>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</si>
  <si>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</si>
  <si>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</si>
  <si>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</si>
  <si>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</si>
  <si>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</si>
  <si>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</si>
  <si>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</si>
  <si>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</si>
  <si>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</si>
  <si>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</si>
  <si>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</si>
  <si>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</si>
  <si>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</si>
  <si>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</si>
  <si>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</si>
  <si>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</si>
  <si>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</si>
  <si>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</si>
  <si>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</si>
  <si>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</si>
  <si>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</si>
  <si>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</si>
  <si>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</si>
  <si>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</si>
  <si>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</si>
  <si>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</si>
  <si>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</si>
  <si>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</si>
  <si>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</si>
  <si>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</si>
  <si>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</si>
  <si>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</si>
  <si>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</si>
  <si>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</si>
  <si>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</si>
  <si>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</si>
  <si>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</si>
  <si>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</si>
  <si>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</si>
  <si>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</si>
  <si>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</si>
  <si>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</si>
  <si>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</si>
  <si>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</si>
  <si>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</si>
  <si>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</si>
  <si>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</si>
  <si>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</si>
  <si>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</si>
  <si>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</si>
  <si>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</si>
  <si>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</si>
  <si>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</si>
  <si>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</si>
  <si>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</si>
  <si>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</si>
  <si>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</si>
  <si>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</si>
  <si>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</si>
  <si>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</si>
  <si>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</si>
  <si>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</si>
  <si>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</si>
  <si>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</si>
  <si>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</si>
  <si>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</si>
  <si>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</si>
  <si>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</si>
  <si>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</si>
  <si>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</si>
  <si>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</si>
  <si>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</si>
  <si>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</si>
  <si>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</si>
  <si>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</si>
  <si>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</si>
  <si>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</si>
  <si>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</si>
  <si>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</si>
  <si>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</si>
  <si>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</si>
  <si>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</si>
  <si>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</si>
  <si>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</si>
  <si>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</si>
  <si>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</si>
  <si>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</si>
  <si>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</si>
  <si>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</si>
  <si>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</si>
  <si>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</si>
  <si>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</si>
  <si>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</si>
  <si>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</si>
  <si>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</si>
  <si>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</si>
  <si>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</si>
  <si>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</si>
  <si>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</si>
  <si>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</si>
  <si>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</si>
  <si>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</si>
  <si>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</si>
  <si>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</si>
  <si>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</si>
  <si>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</si>
  <si>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</si>
  <si>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</si>
  <si>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</si>
  <si>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</si>
  <si>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</si>
  <si>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</si>
  <si>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</si>
  <si>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</si>
  <si>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</si>
  <si>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</si>
  <si>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</si>
  <si>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</si>
  <si>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</si>
  <si>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</si>
  <si>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</si>
  <si>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</si>
  <si>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</si>
  <si>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</si>
  <si>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</si>
  <si>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</si>
  <si>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</si>
  <si>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</si>
  <si>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</si>
  <si>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</si>
  <si>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</si>
  <si>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</si>
  <si>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</si>
  <si>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</si>
  <si>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</si>
  <si>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</si>
  <si>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</si>
  <si>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</si>
  <si>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</si>
  <si>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</si>
  <si>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</si>
  <si>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</si>
  <si>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</si>
  <si>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</si>
  <si>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</si>
  <si>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</si>
  <si>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</si>
  <si>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</si>
  <si>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</si>
  <si>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</si>
  <si>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</si>
  <si>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</si>
  <si>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</si>
  <si>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</si>
  <si>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</si>
  <si>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</si>
  <si>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</si>
  <si>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</si>
  <si>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</si>
  <si>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</si>
  <si>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</si>
  <si>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</si>
  <si>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</si>
  <si>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</si>
  <si>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</si>
  <si>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</si>
  <si>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</si>
  <si>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</si>
  <si>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</si>
  <si>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</si>
  <si>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</si>
  <si>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</si>
  <si>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</si>
  <si>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</si>
  <si>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</si>
  <si>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</si>
  <si>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</si>
  <si>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</si>
  <si>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</si>
  <si>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</si>
  <si>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</si>
  <si>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</si>
  <si>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</si>
  <si>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</si>
  <si>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</si>
  <si>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</si>
  <si>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</si>
  <si>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</si>
  <si>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</si>
  <si>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</si>
  <si>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</si>
  <si>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</si>
  <si>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</si>
  <si>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</si>
  <si>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</si>
  <si>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</si>
  <si>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</si>
  <si>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</si>
  <si>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</si>
  <si>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</si>
  <si>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</si>
  <si>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</si>
  <si>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</si>
  <si>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</si>
  <si>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</si>
  <si>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</si>
  <si>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</si>
  <si>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</si>
  <si>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</si>
  <si>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</si>
  <si>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</si>
  <si>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</si>
  <si>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</si>
  <si>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</si>
  <si>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</si>
  <si>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</si>
  <si>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</si>
  <si>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</si>
  <si>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</si>
  <si>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</si>
  <si>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</si>
  <si>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</si>
  <si>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</si>
  <si>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</si>
  <si>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</si>
  <si>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</si>
  <si>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</si>
  <si>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</si>
  <si>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</si>
  <si>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</si>
  <si>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</si>
  <si>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</si>
  <si>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</si>
  <si>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</si>
  <si>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</si>
  <si>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</si>
  <si>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</si>
  <si>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</si>
  <si>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</si>
  <si>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</si>
  <si>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</si>
  <si>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</si>
  <si>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</si>
  <si>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</si>
  <si>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</si>
  <si>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</si>
  <si>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</si>
  <si>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</si>
  <si>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</si>
  <si>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</si>
  <si>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</si>
  <si>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</si>
  <si>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</si>
  <si>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</si>
  <si>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</si>
  <si>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</si>
  <si>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</si>
  <si>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</si>
  <si>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</si>
  <si>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</si>
  <si>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</si>
  <si>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</si>
  <si>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</si>
  <si>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</si>
  <si>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</si>
  <si>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</si>
  <si>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</si>
  <si>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</si>
  <si>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</si>
  <si>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</si>
  <si>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</si>
  <si>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</si>
  <si>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</si>
  <si>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</si>
  <si>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</si>
  <si>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</si>
  <si>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</si>
  <si>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</si>
  <si>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</si>
  <si>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</si>
  <si>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</si>
  <si>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</si>
  <si>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</si>
  <si>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</si>
  <si>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</si>
  <si>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</si>
  <si>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</si>
  <si>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</si>
  <si>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</si>
  <si>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</si>
  <si>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</si>
  <si>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</si>
  <si>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</si>
  <si>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</si>
  <si>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</si>
  <si>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</si>
  <si>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</si>
  <si>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</si>
  <si>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</si>
  <si>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</si>
  <si>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</si>
  <si>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</si>
  <si>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</si>
  <si>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</si>
  <si>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</si>
  <si>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</si>
  <si>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</si>
  <si>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</si>
  <si>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</si>
  <si>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</si>
  <si>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</si>
  <si>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</si>
  <si>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</si>
  <si>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</si>
  <si>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</si>
  <si>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</si>
  <si>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</si>
  <si>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</si>
  <si>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</si>
  <si>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</si>
  <si>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</si>
  <si>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</si>
  <si>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</si>
  <si>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</si>
  <si>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</si>
  <si>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</si>
  <si>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</si>
  <si>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</si>
  <si>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</si>
  <si>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</si>
  <si>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</si>
  <si>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</si>
  <si>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</si>
  <si>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</si>
  <si>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</si>
  <si>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</si>
  <si>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</si>
  <si>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</si>
  <si>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</si>
  <si>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</si>
  <si>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</si>
  <si>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</si>
  <si>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</si>
  <si>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</si>
  <si>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</si>
  <si>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</si>
  <si>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</si>
  <si>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</si>
  <si>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</si>
  <si>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</si>
  <si>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</si>
  <si>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</si>
  <si>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</si>
  <si>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</si>
  <si>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</si>
  <si>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</si>
  <si>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</si>
  <si>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</si>
  <si>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</si>
  <si>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</si>
  <si>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</si>
  <si>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</si>
  <si>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</si>
  <si>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</si>
  <si>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</si>
  <si>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</si>
  <si>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</si>
  <si>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</si>
  <si>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</si>
  <si>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</si>
  <si>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</si>
  <si>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</si>
  <si>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</si>
  <si>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</si>
  <si>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</si>
  <si>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</si>
  <si>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</si>
  <si>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</si>
  <si>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</si>
  <si>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</si>
  <si>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</si>
  <si>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</si>
  <si>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</si>
  <si>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</si>
  <si>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</si>
  <si>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</si>
  <si>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</si>
  <si>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</si>
  <si>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</si>
  <si>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</si>
  <si>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</si>
  <si>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</si>
  <si>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</si>
  <si>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</si>
  <si>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</si>
  <si>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</si>
  <si>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</si>
  <si>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</si>
  <si>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</si>
  <si>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</si>
  <si>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</si>
  <si>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</si>
  <si>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</si>
  <si>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</si>
  <si>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</si>
  <si>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</si>
  <si>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</si>
  <si>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</si>
  <si>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</si>
  <si>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</si>
  <si>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</si>
  <si>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</si>
  <si>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</si>
  <si>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</si>
  <si>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</si>
  <si>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</si>
  <si>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</si>
  <si>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</si>
  <si>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</si>
  <si>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</si>
  <si>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</si>
  <si>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</si>
  <si>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</si>
  <si>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</si>
  <si>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</si>
  <si>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</si>
  <si>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</si>
  <si>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</si>
  <si>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</si>
  <si>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</si>
  <si>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</si>
  <si>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</si>
  <si>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</si>
  <si>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</si>
  <si>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</si>
  <si>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</si>
  <si>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</si>
  <si>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</si>
  <si>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</si>
  <si>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</si>
  <si>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</si>
  <si>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</si>
  <si>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</si>
  <si>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</si>
  <si>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</si>
  <si>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</si>
  <si>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</si>
  <si>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</si>
  <si>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</si>
  <si>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</si>
  <si>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</si>
  <si>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</si>
  <si>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</si>
  <si>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</si>
  <si>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</si>
  <si>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</si>
  <si>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</si>
  <si>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</si>
  <si>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</si>
  <si>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</si>
  <si>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</si>
  <si>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</si>
  <si>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</si>
  <si>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</si>
  <si>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</si>
  <si>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</si>
  <si>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</si>
  <si>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</si>
  <si>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</si>
  <si>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</si>
  <si>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</si>
  <si>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</si>
  <si>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</si>
  <si>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</si>
  <si>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</si>
  <si>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</si>
  <si>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</si>
  <si>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</si>
  <si>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</si>
  <si>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</si>
  <si>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</si>
  <si>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</si>
  <si>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</si>
  <si>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</si>
  <si>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</si>
  <si>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</si>
  <si>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</si>
  <si>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</si>
  <si>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</si>
  <si>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</si>
  <si>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</si>
  <si>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</si>
  <si>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</si>
  <si>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</si>
  <si>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</si>
  <si>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</si>
  <si>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</si>
  <si>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</si>
  <si>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</si>
  <si>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</si>
  <si>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</si>
  <si>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</si>
  <si>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</si>
  <si>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</si>
  <si>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</si>
  <si>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</si>
  <si>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</si>
  <si>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</si>
  <si>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</si>
  <si>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</si>
  <si>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</si>
  <si>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</si>
  <si>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</si>
  <si>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</si>
  <si>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</si>
  <si>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</si>
  <si>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</si>
  <si>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</si>
  <si>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</si>
  <si>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</si>
  <si>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</si>
  <si>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</si>
  <si>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</si>
  <si>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</si>
  <si>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</si>
  <si>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</si>
  <si>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</si>
  <si>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</si>
  <si>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</si>
  <si>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</si>
  <si>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</si>
  <si>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</si>
  <si>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</si>
  <si>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</si>
  <si>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</si>
  <si>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</si>
  <si>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</si>
  <si>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</si>
  <si>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</si>
  <si>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</si>
  <si>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</si>
  <si>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</si>
  <si>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</si>
  <si>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</si>
  <si>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</si>
  <si>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</si>
  <si>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</si>
  <si>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</si>
  <si>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</si>
  <si>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</si>
  <si>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</si>
  <si>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</si>
  <si>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</si>
  <si>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</si>
  <si>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</si>
  <si>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</si>
  <si>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</si>
  <si>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</si>
  <si>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</si>
  <si>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</si>
  <si>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</si>
  <si>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</si>
  <si>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</si>
  <si>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</si>
  <si>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</si>
  <si>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</si>
  <si>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</si>
  <si>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</si>
  <si>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</si>
  <si>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</si>
  <si>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</si>
  <si>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</si>
  <si>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</si>
  <si>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</si>
  <si>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</si>
  <si>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</si>
  <si>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</si>
  <si>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</si>
  <si>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</si>
  <si>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</si>
  <si>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</si>
  <si>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</si>
  <si>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</si>
  <si>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</si>
  <si>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</si>
  <si>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</si>
  <si>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</si>
  <si>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</si>
  <si>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</si>
  <si>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</si>
  <si>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</si>
  <si>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</si>
  <si>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</si>
  <si>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</si>
  <si>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</si>
  <si>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</si>
  <si>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</si>
  <si>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</si>
  <si>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</si>
  <si>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</si>
  <si>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</si>
  <si>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</si>
  <si>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</si>
  <si>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</si>
  <si>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</si>
  <si>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</si>
  <si>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</si>
  <si>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</si>
  <si>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</si>
  <si>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</si>
  <si>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</si>
  <si>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</si>
  <si>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</si>
  <si>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</si>
  <si>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</si>
  <si>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</si>
  <si>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</si>
  <si>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</si>
  <si>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</si>
  <si>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</si>
  <si>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</si>
  <si>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</si>
  <si>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</si>
  <si>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</si>
  <si>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</si>
  <si>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</si>
  <si>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</si>
  <si>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</si>
  <si>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</si>
  <si>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</si>
  <si>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</si>
  <si>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</si>
  <si>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</si>
  <si>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</si>
  <si>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</si>
  <si>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</si>
  <si>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</si>
  <si>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</si>
  <si>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</si>
  <si>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</si>
  <si>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</si>
  <si>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</si>
  <si>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</si>
  <si>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</si>
  <si>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</si>
  <si>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</si>
  <si>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</si>
  <si>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</si>
  <si>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</si>
  <si>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</si>
  <si>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</si>
  <si>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</si>
  <si>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</si>
  <si>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</si>
  <si>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</si>
  <si>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</si>
  <si>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</si>
  <si>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</si>
  <si>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</si>
  <si>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</si>
  <si>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</si>
  <si>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</si>
  <si>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</si>
  <si>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</si>
  <si>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</si>
  <si>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</si>
  <si>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</si>
  <si>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</si>
  <si>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</si>
  <si>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</si>
  <si>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</si>
  <si>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</si>
  <si>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</si>
  <si>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</si>
  <si>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</si>
  <si>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</si>
  <si>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</si>
  <si>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</si>
  <si>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</si>
  <si>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</si>
  <si>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</si>
  <si>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</si>
  <si>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</si>
  <si>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</si>
  <si>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</si>
  <si>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</si>
  <si>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</si>
  <si>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</si>
  <si>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</si>
  <si>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</si>
  <si>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</si>
  <si>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</si>
  <si>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</si>
  <si>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</si>
  <si>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</si>
  <si>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</si>
  <si>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</si>
  <si>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</si>
  <si>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</si>
  <si>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</si>
  <si>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</si>
  <si>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</si>
  <si>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</si>
  <si>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</si>
  <si>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</si>
  <si>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</si>
  <si>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</si>
  <si>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</si>
  <si>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</si>
  <si>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</si>
  <si>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</si>
  <si>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</si>
  <si>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</si>
  <si>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</si>
  <si>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</si>
  <si>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</si>
  <si>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</si>
  <si>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</si>
  <si>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</si>
  <si>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</si>
  <si>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</si>
  <si>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</si>
  <si>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</si>
  <si>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</si>
  <si>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</si>
  <si>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</si>
  <si>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</si>
  <si>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</si>
  <si>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</si>
  <si>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</si>
  <si>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</si>
  <si>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</si>
  <si>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</si>
  <si>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</si>
  <si>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</si>
  <si>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</si>
  <si>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</si>
  <si>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</si>
  <si>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</si>
  <si>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</si>
  <si>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</si>
  <si>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</si>
  <si>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</si>
  <si>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</si>
  <si>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</si>
  <si>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</si>
  <si>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</si>
  <si>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</si>
  <si>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</si>
  <si>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</si>
  <si>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</si>
  <si>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</si>
  <si>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</si>
  <si>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</si>
  <si>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</si>
  <si>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</si>
  <si>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</si>
  <si>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</si>
  <si>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</si>
  <si>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</si>
  <si>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</si>
  <si>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</si>
  <si>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</si>
  <si>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</si>
  <si>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</si>
  <si>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</si>
  <si>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</si>
  <si>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</si>
  <si>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</si>
  <si>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</si>
  <si>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</si>
  <si>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</si>
  <si>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</si>
  <si>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</si>
  <si>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</si>
  <si>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</si>
  <si>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</si>
  <si>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</si>
  <si>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</si>
  <si>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</si>
  <si>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</si>
  <si>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</si>
  <si>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</si>
  <si>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</si>
  <si>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</si>
  <si>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</si>
  <si>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</si>
  <si>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</si>
  <si>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</si>
  <si>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</si>
  <si>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</si>
  <si>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</si>
  <si>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</si>
  <si>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</si>
  <si>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</si>
  <si>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</si>
  <si>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</si>
  <si>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</si>
  <si>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</si>
  <si>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</si>
  <si>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</si>
  <si>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</si>
  <si>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</si>
  <si>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</si>
  <si>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</si>
  <si>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</si>
  <si>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</si>
  <si>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</si>
  <si>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</si>
  <si>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</si>
  <si>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</si>
  <si>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</si>
  <si>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</si>
  <si>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</si>
  <si>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</si>
  <si>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</si>
  <si>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</si>
  <si>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</si>
  <si>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</si>
  <si>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</si>
  <si>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</si>
  <si>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</si>
  <si>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</si>
  <si>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</si>
  <si>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</si>
  <si>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</si>
  <si>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</si>
  <si>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</si>
  <si>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</si>
  <si>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</si>
  <si>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</si>
  <si>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</si>
  <si>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</si>
  <si>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</si>
  <si>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</si>
  <si>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</si>
  <si>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</si>
  <si>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</si>
  <si>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</si>
  <si>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</si>
  <si>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</si>
  <si>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</si>
  <si>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</si>
  <si>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</si>
  <si>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</si>
  <si>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</si>
  <si>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</si>
  <si>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</si>
  <si>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</si>
  <si>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</si>
  <si>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</si>
  <si>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</si>
  <si>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</si>
  <si>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</si>
  <si>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</si>
  <si>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</si>
  <si>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</si>
  <si>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</si>
  <si>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</si>
  <si>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</si>
  <si>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</si>
  <si>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</si>
  <si>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</si>
  <si>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</si>
  <si>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</si>
  <si>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</si>
  <si>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</si>
  <si>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</si>
  <si>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</si>
  <si>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</si>
  <si>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</si>
  <si>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</si>
  <si>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</si>
  <si>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</si>
  <si>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</si>
  <si>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</si>
  <si>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</si>
  <si>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</si>
  <si>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</si>
  <si>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</si>
  <si>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</si>
  <si>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</si>
  <si>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</si>
  <si>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</si>
  <si>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</si>
  <si>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</si>
  <si>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</si>
  <si>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</si>
  <si>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</si>
  <si>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</si>
  <si>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</si>
  <si>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</si>
  <si>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</si>
  <si>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</si>
  <si>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</si>
  <si>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</si>
  <si>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</si>
  <si>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</si>
  <si>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</si>
  <si>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</si>
  <si>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</si>
  <si>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</si>
  <si>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</si>
  <si>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</si>
  <si>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</si>
  <si>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</si>
  <si>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</si>
  <si>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</si>
  <si>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</si>
  <si>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</si>
  <si>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</si>
  <si>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</si>
  <si>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</si>
  <si>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</si>
  <si>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</si>
  <si>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</si>
  <si>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</si>
  <si>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</si>
  <si>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</si>
  <si>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</si>
  <si>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</si>
  <si>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</si>
  <si>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</si>
  <si>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</si>
  <si>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</si>
  <si>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</si>
  <si>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</si>
  <si>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</si>
  <si>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</si>
  <si>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</si>
  <si>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</si>
  <si>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</si>
  <si>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</si>
  <si>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</si>
  <si>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</si>
  <si>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</si>
  <si>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</si>
  <si>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</si>
  <si>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</si>
  <si>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</si>
  <si>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</si>
  <si>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</si>
  <si>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</si>
  <si>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</si>
  <si>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</si>
  <si>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</si>
  <si>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</si>
  <si>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</si>
  <si>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</si>
  <si>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</si>
  <si>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</si>
  <si>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</si>
  <si>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</si>
  <si>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</si>
  <si>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</si>
  <si>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</si>
  <si>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</si>
  <si>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</si>
  <si>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</si>
  <si>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</si>
  <si>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</si>
  <si>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</si>
  <si>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</si>
  <si>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</si>
  <si>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</si>
  <si>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</si>
  <si>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</si>
  <si>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</si>
  <si>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</si>
  <si>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</si>
  <si>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</si>
  <si>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</si>
  <si>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</si>
  <si>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</si>
  <si>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</si>
  <si>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</si>
  <si>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</si>
  <si>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</si>
  <si>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</si>
  <si>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</si>
  <si>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</si>
  <si>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</si>
  <si>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</si>
  <si>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</si>
  <si>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</si>
  <si>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</si>
  <si>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</si>
  <si>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</si>
  <si>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</si>
  <si>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</si>
  <si>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</si>
  <si>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</si>
  <si>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</si>
  <si>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</si>
  <si>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</si>
  <si>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</si>
  <si>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</si>
  <si>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</si>
  <si>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</si>
  <si>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</si>
  <si>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</si>
  <si>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</si>
  <si>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</si>
  <si>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</si>
  <si>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</si>
  <si>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</si>
  <si>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</si>
  <si>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</si>
  <si>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</si>
  <si>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</si>
  <si>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</si>
  <si>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</si>
  <si>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</si>
  <si>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</si>
  <si>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</si>
  <si>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</si>
  <si>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</si>
  <si>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</si>
  <si>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</si>
  <si>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</si>
  <si>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</si>
  <si>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</si>
  <si>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</si>
  <si>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</si>
  <si>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</si>
  <si>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</si>
  <si>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</si>
  <si>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</si>
  <si>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</si>
  <si>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</si>
  <si>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</si>
  <si>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</si>
  <si>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</si>
  <si>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</si>
  <si>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</si>
  <si>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</si>
  <si>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</si>
  <si>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</si>
  <si>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</si>
  <si>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</si>
  <si>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</si>
  <si>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</si>
  <si>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</si>
  <si>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</si>
  <si>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</si>
  <si>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</si>
  <si>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</si>
  <si>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</si>
  <si>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</si>
  <si>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</si>
  <si>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</si>
  <si>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</si>
  <si>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</si>
  <si>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</si>
  <si>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</si>
  <si>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</si>
  <si>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</si>
  <si>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</si>
  <si>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</si>
  <si>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</si>
  <si>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</si>
  <si>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</si>
  <si>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</si>
  <si>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</si>
  <si>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</si>
  <si>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</si>
  <si>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</si>
  <si>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</si>
  <si>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</si>
  <si>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</si>
  <si>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</si>
  <si>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</si>
  <si>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</si>
  <si>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</si>
  <si>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</si>
  <si>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</si>
  <si>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</si>
  <si>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</si>
  <si>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</si>
  <si>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</si>
  <si>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</si>
  <si>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</si>
  <si>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</si>
  <si>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</si>
  <si>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</si>
  <si>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</si>
  <si>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</si>
  <si>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</si>
  <si>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</si>
  <si>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</si>
  <si>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</si>
  <si>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</si>
  <si>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</si>
  <si>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</si>
  <si>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</si>
  <si>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</si>
  <si>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</si>
  <si>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</si>
  <si>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</si>
  <si>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</si>
  <si>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</si>
  <si>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</si>
  <si>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</si>
  <si>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</si>
  <si>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</si>
  <si>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</si>
  <si>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</si>
  <si>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</si>
  <si>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</si>
  <si>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</si>
  <si>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</si>
  <si>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</si>
  <si>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</si>
  <si>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</si>
  <si>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</si>
  <si>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</si>
  <si>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</si>
  <si>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</si>
  <si>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</si>
  <si>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</si>
  <si>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</si>
  <si>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</si>
  <si>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</si>
  <si>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</si>
  <si>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</si>
  <si>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</si>
  <si>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</si>
  <si>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</si>
  <si>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</si>
  <si>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</si>
  <si>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</si>
  <si>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</si>
  <si>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</si>
  <si>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</si>
  <si>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</si>
  <si>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</si>
  <si>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</si>
  <si>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</si>
  <si>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</si>
  <si>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</si>
  <si>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</si>
  <si>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</si>
  <si>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</si>
  <si>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</si>
  <si>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</si>
  <si>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</si>
  <si>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</si>
  <si>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</si>
  <si>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</si>
  <si>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</si>
  <si>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</si>
  <si>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</si>
  <si>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</si>
  <si>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</si>
  <si>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</si>
  <si>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</si>
  <si>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</si>
  <si>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</si>
  <si>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</si>
  <si>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</si>
  <si>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</si>
  <si>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</si>
  <si>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</si>
  <si>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</si>
  <si>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</si>
  <si>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</si>
  <si>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</si>
  <si>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</si>
  <si>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</si>
  <si>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</si>
  <si>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</si>
  <si>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</si>
  <si>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</si>
  <si>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</si>
  <si>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</si>
  <si>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</si>
  <si>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</si>
  <si>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</si>
  <si>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</si>
  <si>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</si>
  <si>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</si>
  <si>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</si>
  <si>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</si>
  <si>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</si>
  <si>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</si>
  <si>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</si>
  <si>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</si>
  <si>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</si>
  <si>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</si>
  <si>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</si>
  <si>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</si>
  <si>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</si>
  <si>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</si>
  <si>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</si>
  <si>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</si>
  <si>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</si>
  <si>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</si>
  <si>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</si>
  <si>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</si>
  <si>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</si>
  <si>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</si>
  <si>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</si>
  <si>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</si>
  <si>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</si>
  <si>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</si>
  <si>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</si>
  <si>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</si>
  <si>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</si>
  <si>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</si>
  <si>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</si>
  <si>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</si>
  <si>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</si>
  <si>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</si>
  <si>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</si>
  <si>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</si>
  <si>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</si>
  <si>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</si>
  <si>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</si>
  <si>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</si>
  <si>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</si>
  <si>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</si>
  <si>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</si>
  <si>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</si>
  <si>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</si>
  <si>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</si>
  <si>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</si>
  <si>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</si>
  <si>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</si>
  <si>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</si>
  <si>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</si>
  <si>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</si>
  <si>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</si>
  <si>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</si>
  <si>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</si>
  <si>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</si>
  <si>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</si>
  <si>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</si>
  <si>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</si>
  <si>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</si>
  <si>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</si>
  <si>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</si>
  <si>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</si>
  <si>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</si>
  <si>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</si>
  <si>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</si>
  <si>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</si>
  <si>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</si>
  <si>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</si>
  <si>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</si>
  <si>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</si>
  <si>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</si>
  <si>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</si>
  <si>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</si>
  <si>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</si>
  <si>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</si>
  <si>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</si>
  <si>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</si>
  <si>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</si>
  <si>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</si>
  <si>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</si>
  <si>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</si>
  <si>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</si>
  <si>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</si>
  <si>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</si>
  <si>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</si>
  <si>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</si>
  <si>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</si>
  <si>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</si>
  <si>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</si>
  <si>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</si>
  <si>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</si>
  <si>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</si>
  <si>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</si>
  <si>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</si>
  <si>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</si>
  <si>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</si>
  <si>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</si>
  <si>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</si>
  <si>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</si>
  <si>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</si>
  <si>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</si>
  <si>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</si>
  <si>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</si>
  <si>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</si>
  <si>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</si>
  <si>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</si>
  <si>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</si>
  <si>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</si>
  <si>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</si>
  <si>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</si>
  <si>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</si>
  <si>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</si>
  <si>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</si>
  <si>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</si>
  <si>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</si>
  <si>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</si>
  <si>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</si>
  <si>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</si>
  <si>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</si>
  <si>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</si>
  <si>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</si>
  <si>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</si>
  <si>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</si>
  <si>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</si>
  <si>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</si>
  <si>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</si>
  <si>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</si>
  <si>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</si>
  <si>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</si>
  <si>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</si>
  <si>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</si>
  <si>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</si>
  <si>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</si>
  <si>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</si>
  <si>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</si>
  <si>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</si>
  <si>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</si>
  <si>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</si>
  <si>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</si>
  <si>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</si>
  <si>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</si>
  <si>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</si>
  <si>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</si>
  <si>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</si>
  <si>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</si>
  <si>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</si>
  <si>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</si>
  <si>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</si>
  <si>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</si>
  <si>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</si>
  <si>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</si>
  <si>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</si>
  <si>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</si>
  <si>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</si>
  <si>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</si>
  <si>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</si>
  <si>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</si>
  <si>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</si>
  <si>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</si>
  <si>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</si>
  <si>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</si>
  <si>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</si>
  <si>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</si>
  <si>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</si>
  <si>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</si>
  <si>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</si>
  <si>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</si>
  <si>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</si>
  <si>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</si>
  <si>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</si>
  <si>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</si>
  <si>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</si>
  <si>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</si>
  <si>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</si>
  <si>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</si>
  <si>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</si>
  <si>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</si>
  <si>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</si>
  <si>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</si>
  <si>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</si>
  <si>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</si>
  <si>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</si>
  <si>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</si>
  <si>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</si>
  <si>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</si>
  <si>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</si>
  <si>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</si>
  <si>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</si>
  <si>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</si>
  <si>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</si>
  <si>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</si>
  <si>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</si>
  <si>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</si>
  <si>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</si>
  <si>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</si>
  <si>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</si>
  <si>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</si>
  <si>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</si>
  <si>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</si>
  <si>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</si>
  <si>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</si>
  <si>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</si>
  <si>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</si>
  <si>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</si>
  <si>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</si>
  <si>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</si>
  <si>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</si>
  <si>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</si>
  <si>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</si>
  <si>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</si>
  <si>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</si>
  <si>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</si>
  <si>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</si>
  <si>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</si>
  <si>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</si>
  <si>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</si>
  <si>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</si>
  <si>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</si>
  <si>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</si>
  <si>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</si>
  <si>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</si>
  <si>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</si>
  <si>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</si>
  <si>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</si>
  <si>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</si>
  <si>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</si>
  <si>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</si>
  <si>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</si>
  <si>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</si>
  <si>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</si>
  <si>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</si>
  <si>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</si>
  <si>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</si>
  <si>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</si>
  <si>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</si>
  <si>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</si>
  <si>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</si>
  <si>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</si>
  <si>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</si>
  <si>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</si>
  <si>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</si>
  <si>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</si>
  <si>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</si>
  <si>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</si>
  <si>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</si>
  <si>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</si>
  <si>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</si>
  <si>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</si>
  <si>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</si>
  <si>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</si>
  <si>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</si>
  <si>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</si>
  <si>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</si>
  <si>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</si>
  <si>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</si>
  <si>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</si>
  <si>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</si>
  <si>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</si>
  <si>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</si>
  <si>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</si>
  <si>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</si>
  <si>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</si>
  <si>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</si>
  <si>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</si>
  <si>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</si>
  <si>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</si>
  <si>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</si>
  <si>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</si>
  <si>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</si>
  <si>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</si>
  <si>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</si>
  <si>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</si>
  <si>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</si>
  <si>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</si>
  <si>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</si>
  <si>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</si>
  <si>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</si>
  <si>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</si>
  <si>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</si>
  <si>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</si>
  <si>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</si>
  <si>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</si>
  <si>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</si>
  <si>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</si>
  <si>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</si>
  <si>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</si>
  <si>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</si>
  <si>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</si>
  <si>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</si>
  <si>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</si>
  <si>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</si>
  <si>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</si>
  <si>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</si>
  <si>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</si>
  <si>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</si>
  <si>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</si>
  <si>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</si>
  <si>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</si>
  <si>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</si>
  <si>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</si>
  <si>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</si>
  <si>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</si>
  <si>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</si>
  <si>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</si>
  <si>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</si>
  <si>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</si>
  <si>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</si>
  <si>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</si>
  <si>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</si>
  <si>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</si>
  <si>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</si>
  <si>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</si>
  <si>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</si>
  <si>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</si>
  <si>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</si>
  <si>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</si>
  <si>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</si>
  <si>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</si>
  <si>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</si>
  <si>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</si>
  <si>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</si>
  <si>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</si>
  <si>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</si>
  <si>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</si>
  <si>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</si>
  <si>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</si>
  <si>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</si>
  <si>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</si>
  <si>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</si>
  <si>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</si>
  <si>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</si>
  <si>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</si>
  <si>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</si>
  <si>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</si>
  <si>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</si>
  <si>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</si>
  <si>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</si>
  <si>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</si>
  <si>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</si>
  <si>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</si>
  <si>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</si>
  <si>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</si>
  <si>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</si>
  <si>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</si>
  <si>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</si>
  <si>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</si>
  <si>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</si>
  <si>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</si>
  <si>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</si>
  <si>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</si>
  <si>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</si>
  <si>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</si>
  <si>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</si>
  <si>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</si>
  <si>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</si>
  <si>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</si>
  <si>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</si>
  <si>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</si>
  <si>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</si>
  <si>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</si>
  <si>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</si>
  <si>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</si>
  <si>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</si>
  <si>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</si>
  <si>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</si>
  <si>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</si>
  <si>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</si>
  <si>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</si>
  <si>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</si>
  <si>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</si>
  <si>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</si>
  <si>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</si>
  <si>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</si>
  <si>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</si>
  <si>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</si>
  <si>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</si>
  <si>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</si>
  <si>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</si>
  <si>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</si>
  <si>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</si>
  <si>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</si>
  <si>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</si>
  <si>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</si>
  <si>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</si>
  <si>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</si>
  <si>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</si>
  <si>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</si>
  <si>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</si>
  <si>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</si>
  <si>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</si>
  <si>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</si>
  <si>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</si>
  <si>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</si>
  <si>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</si>
  <si>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</si>
  <si>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</si>
  <si>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</si>
  <si>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</si>
  <si>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</si>
  <si>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</si>
  <si>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</si>
  <si>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</si>
  <si>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</si>
  <si>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</si>
  <si>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</si>
  <si>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</si>
  <si>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</si>
  <si>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</si>
  <si>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</si>
  <si>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</si>
  <si>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</si>
  <si>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</si>
  <si>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</si>
  <si>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</si>
  <si>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</si>
  <si>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</si>
  <si>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</si>
  <si>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</si>
  <si>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</si>
  <si>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</si>
  <si>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</si>
  <si>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</si>
  <si>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</si>
  <si>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</si>
  <si>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</si>
  <si>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</si>
  <si>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</si>
  <si>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</si>
  <si>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</si>
  <si>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</si>
  <si>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</si>
  <si>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</si>
  <si>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</si>
  <si>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</si>
  <si>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</si>
  <si>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</si>
  <si>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</si>
  <si>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</si>
  <si>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</si>
  <si>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</si>
  <si>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</si>
  <si>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</si>
  <si>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</si>
  <si>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</si>
  <si>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</si>
  <si>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</si>
  <si>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</si>
  <si>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</si>
  <si>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</si>
  <si>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</si>
  <si>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</si>
  <si>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</si>
  <si>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</si>
  <si>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</si>
  <si>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</si>
  <si>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</si>
  <si>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</si>
  <si>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</si>
  <si>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</si>
  <si>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</si>
  <si>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</si>
  <si>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</si>
  <si>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</si>
  <si>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</si>
  <si>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</si>
  <si>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</si>
  <si>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</si>
  <si>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</si>
  <si>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</si>
  <si>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</si>
  <si>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</si>
  <si>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</si>
  <si>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</si>
  <si>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</si>
  <si>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</si>
  <si>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</si>
  <si>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</si>
  <si>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</si>
  <si>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</si>
  <si>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</si>
  <si>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</si>
  <si>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</si>
  <si>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</si>
  <si>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</si>
  <si>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</si>
  <si>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</si>
  <si>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</si>
  <si>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</si>
  <si>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</si>
  <si>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</si>
  <si>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</si>
  <si>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</si>
  <si>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</si>
  <si>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</si>
  <si>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</si>
  <si>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</si>
  <si>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</si>
  <si>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</si>
  <si>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</si>
  <si>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</si>
  <si>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</si>
  <si>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</si>
  <si>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</si>
  <si>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</si>
  <si>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</si>
  <si>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</si>
  <si>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</si>
  <si>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</si>
  <si>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</si>
  <si>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</si>
  <si>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</si>
  <si>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</si>
  <si>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</si>
  <si>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</si>
  <si>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</si>
  <si>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</si>
  <si>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</si>
  <si>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</si>
  <si>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</si>
  <si>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</si>
  <si>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</si>
  <si>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</si>
  <si>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</si>
  <si>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</si>
  <si>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</si>
  <si>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</si>
  <si>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</si>
  <si>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</si>
  <si>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</si>
  <si>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</si>
  <si>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</si>
  <si>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</si>
  <si>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</si>
  <si>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</si>
  <si>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</si>
  <si>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</si>
  <si>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</si>
  <si>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</si>
  <si>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</si>
  <si>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</si>
  <si>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</si>
  <si>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</si>
  <si>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</si>
  <si>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</si>
  <si>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</si>
  <si>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</si>
  <si>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</si>
  <si>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</si>
  <si>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</si>
  <si>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</si>
  <si>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</si>
  <si>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</si>
  <si>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</si>
  <si>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</si>
  <si>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</si>
  <si>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</si>
  <si>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</si>
  <si>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</si>
  <si>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</si>
  <si>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</si>
  <si>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</si>
  <si>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</si>
  <si>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</si>
  <si>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</si>
  <si>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</si>
  <si>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</si>
  <si>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</si>
  <si>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</si>
  <si>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</si>
  <si>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</si>
  <si>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</si>
  <si>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</si>
  <si>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</si>
  <si>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</si>
  <si>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</si>
  <si>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</si>
  <si>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</si>
  <si>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</si>
  <si>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</si>
  <si>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</si>
  <si>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</si>
  <si>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</si>
  <si>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</si>
  <si>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</si>
  <si>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</si>
  <si>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</si>
  <si>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</si>
  <si>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</si>
  <si>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</si>
  <si>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</si>
  <si>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</si>
  <si>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</si>
  <si>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</si>
  <si>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</si>
  <si>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</si>
  <si>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</si>
  <si>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</si>
  <si>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</si>
  <si>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</si>
  <si>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</si>
  <si>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</si>
  <si>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</si>
  <si>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</si>
  <si>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</si>
  <si>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</si>
  <si>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</si>
  <si>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</si>
  <si>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</si>
  <si>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</si>
  <si>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</si>
  <si>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</si>
  <si>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</si>
  <si>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</si>
  <si>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</si>
  <si>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</si>
  <si>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</si>
  <si>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</si>
  <si>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</si>
  <si>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</si>
  <si>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</si>
  <si>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</si>
  <si>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</si>
  <si>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</si>
  <si>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</si>
  <si>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</si>
  <si>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</si>
  <si>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</si>
  <si>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</si>
  <si>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</si>
  <si>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</si>
  <si>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</si>
  <si>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</si>
  <si>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</si>
  <si>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</si>
  <si>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</si>
  <si>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</si>
  <si>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</si>
  <si>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</si>
  <si>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</si>
  <si>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</si>
  <si>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</si>
  <si>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</si>
  <si>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</si>
  <si>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</si>
  <si>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</si>
  <si>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</si>
  <si>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</si>
  <si>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</si>
  <si>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</si>
  <si>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</si>
  <si>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</si>
  <si>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</si>
  <si>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</si>
  <si>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</si>
  <si>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</si>
  <si>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</si>
  <si>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</si>
  <si>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</si>
  <si>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</si>
  <si>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</si>
  <si>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</si>
  <si>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</si>
  <si>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</si>
  <si>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</si>
  <si>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</si>
  <si>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</si>
  <si>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</si>
  <si>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</si>
  <si>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</si>
  <si>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</si>
  <si>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</si>
  <si>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</si>
  <si>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</si>
  <si>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</si>
  <si>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</si>
  <si>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</si>
  <si>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</si>
  <si>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</si>
  <si>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</si>
  <si>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</si>
  <si>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</si>
  <si>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</si>
  <si>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</si>
  <si>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</si>
  <si>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</si>
  <si>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</si>
  <si>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</si>
  <si>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</si>
  <si>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</si>
  <si>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</si>
  <si>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</si>
  <si>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</si>
  <si>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</si>
  <si>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</si>
  <si>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</si>
  <si>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</si>
  <si>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</si>
  <si>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</si>
  <si>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</si>
  <si>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</si>
  <si>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</si>
  <si>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</si>
  <si>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</si>
  <si>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</si>
  <si>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</si>
  <si>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</si>
  <si>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</si>
  <si>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</si>
  <si>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</si>
  <si>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</si>
  <si>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</si>
  <si>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</si>
  <si>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</si>
  <si>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</si>
  <si>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</si>
  <si>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</si>
  <si>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</si>
  <si>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</si>
  <si>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</si>
  <si>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</si>
  <si>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</si>
  <si>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</si>
  <si>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</si>
  <si>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</si>
  <si>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</si>
  <si>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</si>
  <si>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</si>
  <si>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</si>
  <si>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</si>
  <si>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</si>
  <si>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</si>
  <si>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</si>
  <si>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</si>
  <si>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</si>
  <si>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</si>
  <si>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</si>
  <si>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</si>
  <si>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</si>
  <si>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</si>
  <si>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</si>
  <si>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</si>
  <si>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</si>
  <si>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</si>
  <si>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</si>
  <si>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</si>
  <si>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</si>
  <si>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</si>
  <si>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</si>
  <si>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</si>
  <si>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</si>
  <si>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</si>
  <si>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</si>
  <si>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</si>
  <si>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</si>
  <si>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</si>
  <si>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</si>
  <si>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</si>
  <si>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</si>
  <si>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</si>
  <si>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</si>
  <si>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</si>
  <si>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</si>
  <si>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</si>
  <si>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</si>
  <si>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</si>
  <si>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</si>
  <si>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</si>
  <si>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</si>
  <si>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</si>
  <si>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</si>
  <si>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</si>
  <si>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</si>
  <si>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</si>
  <si>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</si>
  <si>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</si>
  <si>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</si>
  <si>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</si>
  <si>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</si>
  <si>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</si>
  <si>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</si>
  <si>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</si>
  <si>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</si>
  <si>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</si>
  <si>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</si>
  <si>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</si>
  <si>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</si>
  <si>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</si>
  <si>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</si>
  <si>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</si>
  <si>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</si>
  <si>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</si>
  <si>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</si>
  <si>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</si>
  <si>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</si>
  <si>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</si>
  <si>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</si>
  <si>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</si>
  <si>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</si>
  <si>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</si>
  <si>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</si>
  <si>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</si>
  <si>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</si>
  <si>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</si>
  <si>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</si>
  <si>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</si>
  <si>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</si>
  <si>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</si>
  <si>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</si>
  <si>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</si>
  <si>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</si>
  <si>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</si>
  <si>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</si>
  <si>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</si>
  <si>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</si>
  <si>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</si>
  <si>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</si>
  <si>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</si>
  <si>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</si>
  <si>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</si>
  <si>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</si>
  <si>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</si>
  <si>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</si>
  <si>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</si>
  <si>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</si>
  <si>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</si>
  <si>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</si>
  <si>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</si>
  <si>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</si>
  <si>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</si>
  <si>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</si>
  <si>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</si>
  <si>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</si>
  <si>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</si>
  <si>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</si>
  <si>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</si>
  <si>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</si>
  <si>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</si>
  <si>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</si>
  <si>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</si>
  <si>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</si>
  <si>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</si>
  <si>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</si>
  <si>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</si>
  <si>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</si>
  <si>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</si>
  <si>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</si>
  <si>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</si>
  <si>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</si>
  <si>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</si>
  <si>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</si>
  <si>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</si>
  <si>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</si>
  <si>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</si>
  <si>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</si>
  <si>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</si>
  <si>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</si>
  <si>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</si>
  <si>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</si>
  <si>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</si>
  <si>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</si>
  <si>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</si>
  <si>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</si>
  <si>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</si>
  <si>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</si>
  <si>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</si>
  <si>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</si>
  <si>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</si>
  <si>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</si>
  <si>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</si>
  <si>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</si>
  <si>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</si>
  <si>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</si>
  <si>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</si>
  <si>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</si>
  <si>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</si>
  <si>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</si>
  <si>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</si>
  <si>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</si>
  <si>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</si>
  <si>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</si>
  <si>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</si>
  <si>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</si>
  <si>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</si>
  <si>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</si>
  <si>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</si>
  <si>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</si>
  <si>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</si>
  <si>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</si>
  <si>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</si>
  <si>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</si>
  <si>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</si>
  <si>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</si>
  <si>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</si>
  <si>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</si>
  <si>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</si>
  <si>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</si>
  <si>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</si>
  <si>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</si>
  <si>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</si>
  <si>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</si>
  <si>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</si>
  <si>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</si>
  <si>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</si>
  <si>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</si>
  <si>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</si>
  <si>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</si>
  <si>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</si>
  <si>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</si>
  <si>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</si>
  <si>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</si>
  <si>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</si>
  <si>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</si>
  <si>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</si>
  <si>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</si>
  <si>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</si>
  <si>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</si>
  <si>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</si>
  <si>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</si>
  <si>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</si>
  <si>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</si>
  <si>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</si>
  <si>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</si>
  <si>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</si>
  <si>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</si>
  <si>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</si>
  <si>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</si>
  <si>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</si>
  <si>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</si>
  <si>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</si>
  <si>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</si>
  <si>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</si>
  <si>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</si>
  <si>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</si>
  <si>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</si>
  <si>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</si>
  <si>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</si>
  <si>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</si>
  <si>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</si>
  <si>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</si>
  <si>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</si>
  <si>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</si>
  <si>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</si>
  <si>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</si>
  <si>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</si>
  <si>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</si>
  <si>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</si>
  <si>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</si>
  <si>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</si>
  <si>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</si>
  <si>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</si>
  <si>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</si>
  <si>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</si>
  <si>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</si>
  <si>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</si>
  <si>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</si>
  <si>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</si>
  <si>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</si>
  <si>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</si>
  <si>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</si>
  <si>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</si>
  <si>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</si>
  <si>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</si>
  <si>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</si>
  <si>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</si>
  <si>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</si>
  <si>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</si>
  <si>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</si>
  <si>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</si>
  <si>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</si>
  <si>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</si>
  <si>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</si>
  <si>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</si>
  <si>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</si>
  <si>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</si>
  <si>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</si>
  <si>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</si>
  <si>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</si>
  <si>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</si>
  <si>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</si>
  <si>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</si>
  <si>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</si>
  <si>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</si>
  <si>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</si>
  <si>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</si>
  <si>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</si>
  <si>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</si>
  <si>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</si>
  <si>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</si>
  <si>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</si>
  <si>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</si>
  <si>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</si>
  <si>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</si>
  <si>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</si>
  <si>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</si>
  <si>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</si>
  <si>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</si>
  <si>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</si>
  <si>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</si>
  <si>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</si>
  <si>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</si>
  <si>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</si>
  <si>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</si>
  <si>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</si>
  <si>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</si>
  <si>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</si>
  <si>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</si>
  <si>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</si>
  <si>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</si>
  <si>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</si>
  <si>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</si>
  <si>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</si>
  <si>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</si>
  <si>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</si>
  <si>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</si>
  <si>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</si>
  <si>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</si>
  <si>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</si>
  <si>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</si>
  <si>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</si>
  <si>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</si>
  <si>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</si>
  <si>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</si>
  <si>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</si>
  <si>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</si>
  <si>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</si>
  <si>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</si>
  <si>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</si>
  <si>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</si>
  <si>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</si>
  <si>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</si>
  <si>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</si>
  <si>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</si>
  <si>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</si>
  <si>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</si>
  <si>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</si>
  <si>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</si>
  <si>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</si>
  <si>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</si>
  <si>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</si>
  <si>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</si>
  <si>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</si>
  <si>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</si>
  <si>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</si>
  <si>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</si>
  <si>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</si>
  <si>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</si>
  <si>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</si>
  <si>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</si>
  <si>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</si>
  <si>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</si>
  <si>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</si>
  <si>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</si>
  <si>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</si>
  <si>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</si>
  <si>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</si>
  <si>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</si>
  <si>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</si>
  <si>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</si>
  <si>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</si>
  <si>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</si>
  <si>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</si>
  <si>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</si>
  <si>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</si>
  <si>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</si>
  <si>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</si>
  <si>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</si>
  <si>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</si>
  <si>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</si>
  <si>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</si>
  <si>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</si>
  <si>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</si>
  <si>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</si>
  <si>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</si>
  <si>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</si>
  <si>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</si>
  <si>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</si>
  <si>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</si>
  <si>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</si>
  <si>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</si>
  <si>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</si>
  <si>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</si>
  <si>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</si>
  <si>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</si>
  <si>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</si>
  <si>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</si>
  <si>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</si>
  <si>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</si>
  <si>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</si>
  <si>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</si>
  <si>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</si>
  <si>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</si>
  <si>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</si>
  <si>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</si>
  <si>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</si>
  <si>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</si>
  <si>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</si>
  <si>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</si>
  <si>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</si>
  <si>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</si>
  <si>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</si>
  <si>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</si>
  <si>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</si>
  <si>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</si>
  <si>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</si>
  <si>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</si>
  <si>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</si>
  <si>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</si>
  <si>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</si>
  <si>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</si>
  <si>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</si>
  <si>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</si>
  <si>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</si>
  <si>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</si>
  <si>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</si>
  <si>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</si>
  <si>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</si>
  <si>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</si>
  <si>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</si>
  <si>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</si>
  <si>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</si>
  <si>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</si>
  <si>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</si>
  <si>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</si>
  <si>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</si>
  <si>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</si>
  <si>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</si>
  <si>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</si>
  <si>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</si>
  <si>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</si>
  <si>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</si>
  <si>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</si>
  <si>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</si>
  <si>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</si>
  <si>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</si>
  <si>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</si>
  <si>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</si>
  <si>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</si>
  <si>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</si>
  <si>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</si>
  <si>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</si>
  <si>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</si>
  <si>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</si>
  <si>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</si>
  <si>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</si>
  <si>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</si>
  <si>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</si>
  <si>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</si>
  <si>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</si>
  <si>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</si>
  <si>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</si>
  <si>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</si>
  <si>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</si>
  <si>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</si>
  <si>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</si>
  <si>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</si>
  <si>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</si>
  <si>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</si>
  <si>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</si>
  <si>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</si>
  <si>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</si>
  <si>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</si>
  <si>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</si>
  <si>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</si>
  <si>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</si>
  <si>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</si>
  <si>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</si>
  <si>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</si>
  <si>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</si>
  <si>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</si>
  <si>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</si>
  <si>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</si>
  <si>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</si>
  <si>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</si>
  <si>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</si>
  <si>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</si>
  <si>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</si>
  <si>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</si>
  <si>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</si>
  <si>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</si>
  <si>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</si>
  <si>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</si>
  <si>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</si>
  <si>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</si>
  <si>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</si>
  <si>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</si>
  <si>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</si>
  <si>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</si>
  <si>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</si>
  <si>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</si>
  <si>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</si>
  <si>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</si>
  <si>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</si>
  <si>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</si>
  <si>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</si>
  <si>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</si>
  <si>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</si>
  <si>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</si>
  <si>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</si>
  <si>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</si>
  <si>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</si>
  <si>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</si>
  <si>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</si>
  <si>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</si>
  <si>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</si>
  <si>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</si>
  <si>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</si>
  <si>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</si>
  <si>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</si>
  <si>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</si>
  <si>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</si>
  <si>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</si>
  <si>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</si>
  <si>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</si>
  <si>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</si>
  <si>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</si>
  <si>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</si>
  <si>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</si>
  <si>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</si>
  <si>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</si>
  <si>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</si>
  <si>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</si>
  <si>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</si>
  <si>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</si>
  <si>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</si>
  <si>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</si>
  <si>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</si>
  <si>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</si>
  <si>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</si>
  <si>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</si>
  <si>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</si>
  <si>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</si>
  <si>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</si>
  <si>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</si>
  <si>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</si>
  <si>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</si>
  <si>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</si>
  <si>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</si>
  <si>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</si>
  <si>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</si>
  <si>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</si>
  <si>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</si>
  <si>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</si>
  <si>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</si>
  <si>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</si>
  <si>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</si>
  <si>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</si>
  <si>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</si>
  <si>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</si>
  <si>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</si>
  <si>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</si>
  <si>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</si>
  <si>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</si>
  <si>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</si>
  <si>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</si>
  <si>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</si>
  <si>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</si>
  <si>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</si>
  <si>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</si>
  <si>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</si>
  <si>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</si>
  <si>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</si>
  <si>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</si>
  <si>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</si>
  <si>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</si>
  <si>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</si>
  <si>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</si>
  <si>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</si>
  <si>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</si>
  <si>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</si>
  <si>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</si>
  <si>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</si>
  <si>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</si>
  <si>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</si>
  <si>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</si>
  <si>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</si>
  <si>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</si>
  <si>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</si>
  <si>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</si>
  <si>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</si>
  <si>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</si>
  <si>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</si>
  <si>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</si>
  <si>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</si>
  <si>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</si>
  <si>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</si>
  <si>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</si>
  <si>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</si>
  <si>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</si>
  <si>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</si>
  <si>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</si>
  <si>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</si>
  <si>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</si>
  <si>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</si>
  <si>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</si>
  <si>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</si>
  <si>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</si>
  <si>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</si>
  <si>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</si>
  <si>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</si>
  <si>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</si>
  <si>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</si>
  <si>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</si>
  <si>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</si>
  <si>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</si>
  <si>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</si>
  <si>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</si>
  <si>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</si>
  <si>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</si>
  <si>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</si>
  <si>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</si>
  <si>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</si>
  <si>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</si>
  <si>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</si>
  <si>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</si>
  <si>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</si>
  <si>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</si>
  <si>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</si>
  <si>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</si>
  <si>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</si>
  <si>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</si>
  <si>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</si>
  <si>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</si>
  <si>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</si>
  <si>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</si>
  <si>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</si>
  <si>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</si>
  <si>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</si>
  <si>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</si>
  <si>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</si>
  <si>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</si>
  <si>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</si>
  <si>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</si>
  <si>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</si>
  <si>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</si>
  <si>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</si>
  <si>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</si>
  <si>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</si>
  <si>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</si>
  <si>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</si>
  <si>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</si>
  <si>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</si>
  <si>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</si>
  <si>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</si>
  <si>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</si>
  <si>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</si>
  <si>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</si>
  <si>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</si>
  <si>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</si>
  <si>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</si>
  <si>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</si>
  <si>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</si>
  <si>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</si>
  <si>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</si>
  <si>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</si>
  <si>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</si>
  <si>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</si>
  <si>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</si>
  <si>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</si>
  <si>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</si>
  <si>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</si>
  <si>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</si>
  <si>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</si>
  <si>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</si>
  <si>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</si>
  <si>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</si>
  <si>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</si>
  <si>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</si>
  <si>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</si>
  <si>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</si>
  <si>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</si>
  <si>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</si>
  <si>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</si>
  <si>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</si>
  <si>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</si>
  <si>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</si>
  <si>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</si>
  <si>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</si>
  <si>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</si>
  <si>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</si>
  <si>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</si>
  <si>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</si>
  <si>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</si>
  <si>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</si>
  <si>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</si>
  <si>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</si>
  <si>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</si>
  <si>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</si>
  <si>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</si>
  <si>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</si>
  <si>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</si>
  <si>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</si>
  <si>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</si>
  <si>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</si>
  <si>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</si>
  <si>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</si>
  <si>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</si>
  <si>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</si>
  <si>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</si>
  <si>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</si>
  <si>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</si>
  <si>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</si>
  <si>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</si>
  <si>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</si>
  <si>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</si>
  <si>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</si>
  <si>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</si>
  <si>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</si>
  <si>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</si>
  <si>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</si>
  <si>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</si>
  <si>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</si>
  <si>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</si>
  <si>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</si>
  <si>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</si>
  <si>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</si>
  <si>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</si>
  <si>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</si>
  <si>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</si>
  <si>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</si>
  <si>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</si>
  <si>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</si>
  <si>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</si>
  <si>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</si>
  <si>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</si>
  <si>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</si>
  <si>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</si>
  <si>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</si>
  <si>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</si>
  <si>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</si>
  <si>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</si>
  <si>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</si>
  <si>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</si>
  <si>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</si>
  <si>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</si>
  <si>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</si>
  <si>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</si>
  <si>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</si>
  <si>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</si>
  <si>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</si>
  <si>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</si>
  <si>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</si>
  <si>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</si>
  <si>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</si>
  <si>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</si>
  <si>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</si>
  <si>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</si>
  <si>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</si>
  <si>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</si>
  <si>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</si>
  <si>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</si>
  <si>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</si>
  <si>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</si>
  <si>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</si>
  <si>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</si>
  <si>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</si>
  <si>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</si>
  <si>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</si>
  <si>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</si>
  <si>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</si>
  <si>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</si>
  <si>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</si>
  <si>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</si>
  <si>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</si>
  <si>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</si>
  <si>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</si>
  <si>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</si>
  <si>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</si>
  <si>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</si>
  <si>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</si>
  <si>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</si>
  <si>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</si>
  <si>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</si>
  <si>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</si>
  <si>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</si>
  <si>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</si>
  <si>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</si>
  <si>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</si>
  <si>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</si>
  <si>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</si>
  <si>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</si>
  <si>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</si>
  <si>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</si>
  <si>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</si>
  <si>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</si>
  <si>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</si>
  <si>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</si>
  <si>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</si>
  <si>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</si>
  <si>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</si>
  <si>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</si>
  <si>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</si>
  <si>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</si>
  <si>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</si>
  <si>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</si>
  <si>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</si>
  <si>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</si>
  <si>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</si>
  <si>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</si>
  <si>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</si>
  <si>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</si>
  <si>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</si>
  <si>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</si>
  <si>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</si>
  <si>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</si>
  <si>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</si>
  <si>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</si>
  <si>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</si>
  <si>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</si>
  <si>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</si>
  <si>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</si>
  <si>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</si>
  <si>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</si>
  <si>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</si>
  <si>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</si>
  <si>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</si>
  <si>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</si>
  <si>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</si>
  <si>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</si>
  <si>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</si>
  <si>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</si>
  <si>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</si>
  <si>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</si>
  <si>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</si>
  <si>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</si>
  <si>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</si>
  <si>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</si>
  <si>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</si>
  <si>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</si>
  <si>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</si>
  <si>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</si>
  <si>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</si>
  <si>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</si>
  <si>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</si>
  <si>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</si>
  <si>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</si>
  <si>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</si>
  <si>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</si>
  <si>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</si>
  <si>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</si>
  <si>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</si>
  <si>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</si>
  <si>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</si>
  <si>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</si>
  <si>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</si>
  <si>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</si>
  <si>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</si>
  <si>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</si>
  <si>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</si>
  <si>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</si>
  <si>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</si>
  <si>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</si>
  <si>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</si>
  <si>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</si>
  <si>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</si>
  <si>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</si>
  <si>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</si>
  <si>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</si>
  <si>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</si>
  <si>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</si>
  <si>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</si>
  <si>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</si>
  <si>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</si>
  <si>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</si>
  <si>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</si>
  <si>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</si>
  <si>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</si>
  <si>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</si>
  <si>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</si>
  <si>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</si>
  <si>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</si>
  <si>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</si>
  <si>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</si>
  <si>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</si>
  <si>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</si>
  <si>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</si>
  <si>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</si>
  <si>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</si>
  <si>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</si>
  <si>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</si>
  <si>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</si>
  <si>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</si>
  <si>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</si>
  <si>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</si>
  <si>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</si>
  <si>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</si>
  <si>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</si>
  <si>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</si>
  <si>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</si>
  <si>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</si>
  <si>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</si>
  <si>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</si>
  <si>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</si>
  <si>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</si>
  <si>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</si>
  <si>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</si>
  <si>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</si>
  <si>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</si>
  <si>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</si>
  <si>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</si>
  <si>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</si>
  <si>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</si>
  <si>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</si>
  <si>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</si>
  <si>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</si>
  <si>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</si>
  <si>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</si>
  <si>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</si>
  <si>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</si>
  <si>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</si>
  <si>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</si>
  <si>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</si>
  <si>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</si>
  <si>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</si>
  <si>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</si>
  <si>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</si>
  <si>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</si>
  <si>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</si>
  <si>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</si>
  <si>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</si>
  <si>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</si>
  <si>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</si>
  <si>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</si>
  <si>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</si>
  <si>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</si>
  <si>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</si>
  <si>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</si>
  <si>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</si>
  <si>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</si>
  <si>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</si>
  <si>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</si>
  <si>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</si>
  <si>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</si>
  <si>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</si>
  <si>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</si>
  <si>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</si>
  <si>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</si>
  <si>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</si>
  <si>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</si>
  <si>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</si>
  <si>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</si>
  <si>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</si>
  <si>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</si>
  <si>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</si>
  <si>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</si>
  <si>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</si>
  <si>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</si>
  <si>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</si>
  <si>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</si>
  <si>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</si>
  <si>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</si>
  <si>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</si>
  <si>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</si>
  <si>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</si>
  <si>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</si>
  <si>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</si>
  <si>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</si>
  <si>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</si>
  <si>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</si>
  <si>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</si>
  <si>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</si>
  <si>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</si>
  <si>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</si>
  <si>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</si>
  <si>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</si>
  <si>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</si>
  <si>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</si>
  <si>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</si>
  <si>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</si>
  <si>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</si>
  <si>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</si>
  <si>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</si>
  <si>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</si>
  <si>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</si>
  <si>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</si>
  <si>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</si>
  <si>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</si>
  <si>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</si>
  <si>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</si>
  <si>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</si>
  <si>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</si>
  <si>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</si>
  <si>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</si>
  <si>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</si>
  <si>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</si>
  <si>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</si>
  <si>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</si>
  <si>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</si>
  <si>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</si>
  <si>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</si>
  <si>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</si>
  <si>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</si>
  <si>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</si>
  <si>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</si>
  <si>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</si>
  <si>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</si>
  <si>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</si>
  <si>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</si>
  <si>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</si>
  <si>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</si>
  <si>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</si>
  <si>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</si>
  <si>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</si>
  <si>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</si>
  <si>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</si>
  <si>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</si>
  <si>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</si>
  <si>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</si>
  <si>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</si>
  <si>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</si>
  <si>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</si>
  <si>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</si>
  <si>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</si>
  <si>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</si>
  <si>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</si>
  <si>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</si>
  <si>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</si>
  <si>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</si>
  <si>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</si>
  <si>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</si>
  <si>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</si>
  <si>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</si>
  <si>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</si>
  <si>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</si>
  <si>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</si>
  <si>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</si>
  <si>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</si>
  <si>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</si>
  <si>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</si>
  <si>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</si>
  <si>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</si>
  <si>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</si>
  <si>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</si>
  <si>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</si>
  <si>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</si>
  <si>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</si>
  <si>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</si>
  <si>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</si>
  <si>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</si>
  <si>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</si>
  <si>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</si>
  <si>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</si>
  <si>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</si>
  <si>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</si>
  <si>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</si>
  <si>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</si>
  <si>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</si>
  <si>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</si>
  <si>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</si>
  <si>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</si>
  <si>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</si>
  <si>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</si>
  <si>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</si>
  <si>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</si>
  <si>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</si>
  <si>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</si>
  <si>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</si>
  <si>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</si>
  <si>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</si>
  <si>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</si>
  <si>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</si>
  <si>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</si>
  <si>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</si>
  <si>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</si>
  <si>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</si>
  <si>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</si>
  <si>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</si>
  <si>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</si>
  <si>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</si>
  <si>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</si>
  <si>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</si>
  <si>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</si>
  <si>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</si>
  <si>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</si>
  <si>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</si>
  <si>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</si>
  <si>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</si>
  <si>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</si>
  <si>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</si>
  <si>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</si>
  <si>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</si>
  <si>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</si>
  <si>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</si>
  <si>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</si>
  <si>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</si>
  <si>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</si>
  <si>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</si>
  <si>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</si>
  <si>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</si>
  <si>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</si>
  <si>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</si>
  <si>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</si>
  <si>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</si>
  <si>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</si>
  <si>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</si>
  <si>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</si>
  <si>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</si>
  <si>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</si>
  <si>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</si>
  <si>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</si>
  <si>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</si>
  <si>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</si>
  <si>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</si>
  <si>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</si>
  <si>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</si>
  <si>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</si>
  <si>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</si>
  <si>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</si>
  <si>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</si>
  <si>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</si>
  <si>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</si>
  <si>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</si>
  <si>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</si>
  <si>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</si>
  <si>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</si>
  <si>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</si>
  <si>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</si>
  <si>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</si>
  <si>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</si>
  <si>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</si>
  <si>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</si>
  <si>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</si>
  <si>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</si>
  <si>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</si>
  <si>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</si>
  <si>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</si>
  <si>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</si>
  <si>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</si>
  <si>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</si>
  <si>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</si>
  <si>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</si>
  <si>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</si>
  <si>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</si>
  <si>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</si>
  <si>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</si>
  <si>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</si>
  <si>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</si>
  <si>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</si>
  <si>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</si>
  <si>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</si>
  <si>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</si>
  <si>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</si>
  <si>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</si>
  <si>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</si>
  <si>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</si>
  <si>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</si>
  <si>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</si>
  <si>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</si>
  <si>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</si>
  <si>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</si>
  <si>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</si>
  <si>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</si>
  <si>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</si>
  <si>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</si>
  <si>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</si>
  <si>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</si>
  <si>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</si>
  <si>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</si>
  <si>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</si>
  <si>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</si>
  <si>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</si>
  <si>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</si>
  <si>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</si>
  <si>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</si>
  <si>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</si>
  <si>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</si>
  <si>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</si>
  <si>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</si>
  <si>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</si>
  <si>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</si>
  <si>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</si>
  <si>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</si>
  <si>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</si>
  <si>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</si>
  <si>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</si>
  <si>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</si>
  <si>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</si>
  <si>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</si>
  <si>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</si>
  <si>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</si>
  <si>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</si>
  <si>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</si>
  <si>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</si>
  <si>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</si>
  <si>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</si>
  <si>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</si>
  <si>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</si>
  <si>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</si>
  <si>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</si>
  <si>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</si>
  <si>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</si>
  <si>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</si>
  <si>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</si>
  <si>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</si>
  <si>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</si>
  <si>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</si>
  <si>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</si>
  <si>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</si>
  <si>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</si>
  <si>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</si>
  <si>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</si>
  <si>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</si>
  <si>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</si>
  <si>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</si>
  <si>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</si>
  <si>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</si>
  <si>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</si>
  <si>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</si>
  <si>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</si>
  <si>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</si>
  <si>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</si>
  <si>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</si>
  <si>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</si>
  <si>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</si>
  <si>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</si>
  <si>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</si>
  <si>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</si>
  <si>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</si>
  <si>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</si>
  <si>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</si>
  <si>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</si>
  <si>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</si>
  <si>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</si>
  <si>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</si>
  <si>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</si>
  <si>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</si>
  <si>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</si>
  <si>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</si>
  <si>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</si>
  <si>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</si>
  <si>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</si>
  <si>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</si>
  <si>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</si>
  <si>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</si>
  <si>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</si>
  <si>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</si>
  <si>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</si>
  <si>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</si>
  <si>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</si>
  <si>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</si>
  <si>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</si>
  <si>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</si>
  <si>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</si>
  <si>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</si>
  <si>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</si>
  <si>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</si>
  <si>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</si>
  <si>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</si>
  <si>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</si>
  <si>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</si>
  <si>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</si>
  <si>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</si>
  <si>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</si>
  <si>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</si>
  <si>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</si>
  <si>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</si>
  <si>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</si>
  <si>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</si>
  <si>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</si>
  <si>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</si>
  <si>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</si>
  <si>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</si>
  <si>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</si>
  <si>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</si>
  <si>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</si>
  <si>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</si>
  <si>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</si>
  <si>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</si>
  <si>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</si>
  <si>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</si>
  <si>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</si>
  <si>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</si>
  <si>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</si>
  <si>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</si>
  <si>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</si>
  <si>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</si>
  <si>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</si>
  <si>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</si>
  <si>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</si>
  <si>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</si>
  <si>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</si>
  <si>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</si>
  <si>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</si>
  <si>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</si>
  <si>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</si>
  <si>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</si>
  <si>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</si>
  <si>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</si>
  <si>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</si>
  <si>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</si>
  <si>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</si>
  <si>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</si>
  <si>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</si>
  <si>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</si>
  <si>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</si>
  <si>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</si>
  <si>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</si>
  <si>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</si>
  <si>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</si>
  <si>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</si>
  <si>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</si>
  <si>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</si>
  <si>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</si>
  <si>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</si>
  <si>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</si>
  <si>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</si>
  <si>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</si>
  <si>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</si>
  <si>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</si>
  <si>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</si>
  <si>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</si>
  <si>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</si>
  <si>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</si>
  <si>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</si>
  <si>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</si>
  <si>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</si>
  <si>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</si>
  <si>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</si>
  <si>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</si>
  <si>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</si>
  <si>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</si>
  <si>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</si>
  <si>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</si>
  <si>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</si>
  <si>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</si>
  <si>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</si>
  <si>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</si>
  <si>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</si>
  <si>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</si>
  <si>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</si>
  <si>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</si>
  <si>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</si>
  <si>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</si>
  <si>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</si>
  <si>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</si>
  <si>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</si>
  <si>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</si>
  <si>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</si>
  <si>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</si>
  <si>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</si>
  <si>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</si>
  <si>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</si>
  <si>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</si>
  <si>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</si>
  <si>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</si>
  <si>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</si>
  <si>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</si>
  <si>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</si>
  <si>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</si>
  <si>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</si>
  <si>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</si>
  <si>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</si>
  <si>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</si>
  <si>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</si>
  <si>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</si>
  <si>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</si>
  <si>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</si>
  <si>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</si>
  <si>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</si>
  <si>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</si>
  <si>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</si>
  <si>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</si>
  <si>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</si>
  <si>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</si>
  <si>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</si>
  <si>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</si>
  <si>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</si>
  <si>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</si>
  <si>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</si>
  <si>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</si>
  <si>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</si>
  <si>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</si>
  <si>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</si>
  <si>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</si>
  <si>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</si>
  <si>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</si>
  <si>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</si>
  <si>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</si>
  <si>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</si>
  <si>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</si>
  <si>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</si>
  <si>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</si>
  <si>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</si>
  <si>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</si>
  <si>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</si>
  <si>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</si>
  <si>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</si>
  <si>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</si>
  <si>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</si>
  <si>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</si>
  <si>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</si>
  <si>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</si>
  <si>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</si>
  <si>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</si>
  <si>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</si>
  <si>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</si>
  <si>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</si>
  <si>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</si>
  <si>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</si>
  <si>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</si>
  <si>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</si>
  <si>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</si>
  <si>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</si>
  <si>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</si>
  <si>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</si>
  <si>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</si>
  <si>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</si>
  <si>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</si>
  <si>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</si>
  <si>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</si>
  <si>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</si>
  <si>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</si>
  <si>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</si>
  <si>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</si>
  <si>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</si>
  <si>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</si>
  <si>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</si>
  <si>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</si>
  <si>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</si>
  <si>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</si>
  <si>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</si>
  <si>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</si>
  <si>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</si>
  <si>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</si>
  <si>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</si>
  <si>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</si>
  <si>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</si>
  <si>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</si>
  <si>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</si>
  <si>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</si>
  <si>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</si>
  <si>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</si>
  <si>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</si>
  <si>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</si>
  <si>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</si>
  <si>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</si>
  <si>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</si>
  <si>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</si>
  <si>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</si>
  <si>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</si>
  <si>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</si>
  <si>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</si>
  <si>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</si>
  <si>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</si>
  <si>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</si>
  <si>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</si>
  <si>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</si>
  <si>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</si>
  <si>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</si>
  <si>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</si>
  <si>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</si>
  <si>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</si>
  <si>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</si>
  <si>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</si>
  <si>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</si>
  <si>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</si>
  <si>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</si>
  <si>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</si>
  <si>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</si>
  <si>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</si>
  <si>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</si>
  <si>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</si>
  <si>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</si>
  <si>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</si>
  <si>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</si>
  <si>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</si>
  <si>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</si>
  <si>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</si>
  <si>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</si>
  <si>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</si>
  <si>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</si>
  <si>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</si>
  <si>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</si>
  <si>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</si>
  <si>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</si>
  <si>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</si>
  <si>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</si>
  <si>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</si>
  <si>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</si>
  <si>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</si>
  <si>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</si>
  <si>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</si>
  <si>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</si>
  <si>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</si>
  <si>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</si>
  <si>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</si>
  <si>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</si>
  <si>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</si>
  <si>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</si>
  <si>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</si>
  <si>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</si>
  <si>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</si>
  <si>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</si>
  <si>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</si>
  <si>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</si>
  <si>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</si>
  <si>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</si>
  <si>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</si>
  <si>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</si>
  <si>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</si>
  <si>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</si>
  <si>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</si>
  <si>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</si>
  <si>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</si>
  <si>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</si>
  <si>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</si>
  <si>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</si>
  <si>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</si>
  <si>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</si>
  <si>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</si>
  <si>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</si>
  <si>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</si>
  <si>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</si>
  <si>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</si>
  <si>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</si>
  <si>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</si>
  <si>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</si>
  <si>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</si>
  <si>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</si>
  <si>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</si>
  <si>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</si>
  <si>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</si>
  <si>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</si>
  <si>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</si>
  <si>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</si>
  <si>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</si>
  <si>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</si>
  <si>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</si>
  <si>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</si>
  <si>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</si>
  <si>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</si>
  <si>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</si>
  <si>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</si>
  <si>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</si>
  <si>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</si>
  <si>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</si>
  <si>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</si>
  <si>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</si>
  <si>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</si>
  <si>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</si>
  <si>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</si>
  <si>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</si>
  <si>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</si>
  <si>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</si>
  <si>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</si>
  <si>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</si>
  <si>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</si>
  <si>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</si>
  <si>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</si>
  <si>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</si>
  <si>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</si>
  <si>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</si>
  <si>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</si>
  <si>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</si>
  <si>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</si>
  <si>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</si>
  <si>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</si>
  <si>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</si>
  <si>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</si>
  <si>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</si>
  <si>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</si>
  <si>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</si>
  <si>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</si>
  <si>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</si>
  <si>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</si>
  <si>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</si>
  <si>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</si>
  <si>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</si>
  <si>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</si>
  <si>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</si>
  <si>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</si>
  <si>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</si>
  <si>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</si>
  <si>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</si>
  <si>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</si>
  <si>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</si>
  <si>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</si>
  <si>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</si>
  <si>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</si>
  <si>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</si>
  <si>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</si>
  <si>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</si>
  <si>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</si>
  <si>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</si>
  <si>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</si>
  <si>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</si>
  <si>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</si>
  <si>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</si>
  <si>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</si>
  <si>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</si>
  <si>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</si>
  <si>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</si>
  <si>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</si>
  <si>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</si>
  <si>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</si>
  <si>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</si>
  <si>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</si>
  <si>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</si>
  <si>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</si>
  <si>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</si>
  <si>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</si>
  <si>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</si>
  <si>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</si>
  <si>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</si>
  <si>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</si>
  <si>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</si>
  <si>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</si>
  <si>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</si>
  <si>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</si>
  <si>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</si>
  <si>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</si>
  <si>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</si>
  <si>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</si>
  <si>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</si>
  <si>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</si>
  <si>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</si>
  <si>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</si>
  <si>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</si>
  <si>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</si>
  <si>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</si>
  <si>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</si>
  <si>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</si>
  <si>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</si>
  <si>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</si>
  <si>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</si>
  <si>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</si>
  <si>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</si>
  <si>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</si>
  <si>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</si>
  <si>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</si>
  <si>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</si>
  <si>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</si>
  <si>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</si>
  <si>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</si>
  <si>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</si>
  <si>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</si>
  <si>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</si>
  <si>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</si>
  <si>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</si>
  <si>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</si>
  <si>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</si>
  <si>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</si>
  <si>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</si>
  <si>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</si>
  <si>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</si>
  <si>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</si>
  <si>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</si>
  <si>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</si>
  <si>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</si>
  <si>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</si>
  <si>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</si>
  <si>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</si>
  <si>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</si>
  <si>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</si>
  <si>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</si>
  <si>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</si>
  <si>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</si>
  <si>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</si>
  <si>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</si>
  <si>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</si>
  <si>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</si>
  <si>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</si>
  <si>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</si>
  <si>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</si>
  <si>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</si>
  <si>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</si>
  <si>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</si>
  <si>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</si>
  <si>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</si>
  <si>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</si>
  <si>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</si>
  <si>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</si>
  <si>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</si>
  <si>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</si>
  <si>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</si>
  <si>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</si>
  <si>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</si>
  <si>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</si>
  <si>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</si>
  <si>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</si>
  <si>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</si>
  <si>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</si>
  <si>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</si>
  <si>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</si>
  <si>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</si>
  <si>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</si>
  <si>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</si>
  <si>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</si>
  <si>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</si>
  <si>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</si>
  <si>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</si>
  <si>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</si>
  <si>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</si>
  <si>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</si>
  <si>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</si>
  <si>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</si>
  <si>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</si>
  <si>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</si>
  <si>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</si>
  <si>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</si>
  <si>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</si>
  <si>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</si>
  <si>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</si>
  <si>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</si>
  <si>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</si>
  <si>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</si>
  <si>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</si>
  <si>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</si>
  <si>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</si>
  <si>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</si>
  <si>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</si>
  <si>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</si>
  <si>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</si>
  <si>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</si>
  <si>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</si>
  <si>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</si>
  <si>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</si>
  <si>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</si>
  <si>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</si>
  <si>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</si>
  <si>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</si>
  <si>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</si>
  <si>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</si>
  <si>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</si>
  <si>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</si>
  <si>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</si>
  <si>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</si>
  <si>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</si>
  <si>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</si>
  <si>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</si>
  <si>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</si>
  <si>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</si>
  <si>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</si>
  <si>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</si>
  <si>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</si>
  <si>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</si>
  <si>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</si>
  <si>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</si>
  <si>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</si>
  <si>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</si>
  <si>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</si>
  <si>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</si>
  <si>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</si>
  <si>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</si>
  <si>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</si>
  <si>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</si>
  <si>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</si>
  <si>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</si>
  <si>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</si>
  <si>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</si>
  <si>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</si>
  <si>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</si>
  <si>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</si>
  <si>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</si>
  <si>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</si>
  <si>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</si>
  <si>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</si>
  <si>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</si>
  <si>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</si>
  <si>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</si>
  <si>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</si>
  <si>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</si>
  <si>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</si>
  <si>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</si>
  <si>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</si>
  <si>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</si>
  <si>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</si>
  <si>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</si>
  <si>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</si>
  <si>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</si>
  <si>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</si>
  <si>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</si>
  <si>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</si>
  <si>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</si>
  <si>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</si>
  <si>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</si>
  <si>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</si>
  <si>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</si>
  <si>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</si>
  <si>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</si>
  <si>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</si>
  <si>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</si>
  <si>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</si>
  <si>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</si>
  <si>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</si>
  <si>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</si>
  <si>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</si>
  <si>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</si>
  <si>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</si>
  <si>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</si>
  <si>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</si>
  <si>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</si>
  <si>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</si>
  <si>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</si>
  <si>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</si>
  <si>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</si>
  <si>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</si>
  <si>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</si>
  <si>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</si>
  <si>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</si>
  <si>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</si>
  <si>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</si>
  <si>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</si>
  <si>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</si>
  <si>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</si>
  <si>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</si>
  <si>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</si>
  <si>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</si>
  <si>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</si>
  <si>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</si>
  <si>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</si>
  <si>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</si>
  <si>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</si>
  <si>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</si>
  <si>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</si>
  <si>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</si>
  <si>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</si>
  <si>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</si>
  <si>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</si>
  <si>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</si>
  <si>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</si>
  <si>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</si>
  <si>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</si>
  <si>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</si>
  <si>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</si>
  <si>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</si>
  <si>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</si>
  <si>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</si>
  <si>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</si>
  <si>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</si>
  <si>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</si>
  <si>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</si>
  <si>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</si>
  <si>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</si>
  <si>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</si>
  <si>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</si>
  <si>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</si>
  <si>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</si>
  <si>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</si>
  <si>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</si>
  <si>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</si>
  <si>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</si>
  <si>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</si>
  <si>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</si>
  <si>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</si>
  <si>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</si>
  <si>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</si>
  <si>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</si>
  <si>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</si>
  <si>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</si>
  <si>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</si>
  <si>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</si>
  <si>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</si>
  <si>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</si>
  <si>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</si>
  <si>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</si>
  <si>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</si>
  <si>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</si>
  <si>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</si>
  <si>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</si>
  <si>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</si>
  <si>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</si>
  <si>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</si>
  <si>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</si>
  <si>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</si>
  <si>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</si>
  <si>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</si>
  <si>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</si>
  <si>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</si>
  <si>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</si>
  <si>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</si>
  <si>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</si>
  <si>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</si>
  <si>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</si>
  <si>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</si>
  <si>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</si>
  <si>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</si>
  <si>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</si>
  <si>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</si>
  <si>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</si>
  <si>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</si>
  <si>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</si>
  <si>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</si>
  <si>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</si>
  <si>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</si>
  <si>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</si>
  <si>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</si>
  <si>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</si>
  <si>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</si>
  <si>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</si>
  <si>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</si>
  <si>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</si>
  <si>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</si>
  <si>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</si>
  <si>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</si>
  <si>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</si>
  <si>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</si>
  <si>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</si>
  <si>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</si>
  <si>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</si>
  <si>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</si>
  <si>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</si>
  <si>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</si>
  <si>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</si>
  <si>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</si>
  <si>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</si>
  <si>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</si>
  <si>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</si>
  <si>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</si>
  <si>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</si>
  <si>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</si>
  <si>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</si>
  <si>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</si>
  <si>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</si>
  <si>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</si>
  <si>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</si>
  <si>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</si>
  <si>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</si>
  <si>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</si>
  <si>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</si>
  <si>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</si>
  <si>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</si>
  <si>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</si>
  <si>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</si>
  <si>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</si>
  <si>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</si>
  <si>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</si>
  <si>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</si>
  <si>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</si>
  <si>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</si>
  <si>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</si>
  <si>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</si>
  <si>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</si>
  <si>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</si>
  <si>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</si>
  <si>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</si>
  <si>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</si>
  <si>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</si>
  <si>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</si>
  <si>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</si>
  <si>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</si>
  <si>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</si>
  <si>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</si>
  <si>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</si>
  <si>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</si>
  <si>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</si>
  <si>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</si>
  <si>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</si>
  <si>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</si>
  <si>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</si>
  <si>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</si>
  <si>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</si>
  <si>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</si>
  <si>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</si>
  <si>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</si>
  <si>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</si>
  <si>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</si>
  <si>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</si>
  <si>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</si>
  <si>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</si>
  <si>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</si>
  <si>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</si>
  <si>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</si>
  <si>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</si>
  <si>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</si>
  <si>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</si>
  <si>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</si>
  <si>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</si>
  <si>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</si>
  <si>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</si>
  <si>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</si>
  <si>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</si>
  <si>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</si>
  <si>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</si>
  <si>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</si>
  <si>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</si>
  <si>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</si>
  <si>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</si>
  <si>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</si>
  <si>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</si>
  <si>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</si>
  <si>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</si>
  <si>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</si>
  <si>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</si>
  <si>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</si>
  <si>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</si>
  <si>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</si>
  <si>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</si>
  <si>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</si>
  <si>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</si>
  <si>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</si>
  <si>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</si>
  <si>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</si>
  <si>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</si>
  <si>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</si>
  <si>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</si>
  <si>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</si>
  <si>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</si>
  <si>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</si>
  <si>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</si>
  <si>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</si>
  <si>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</si>
  <si>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</si>
  <si>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</si>
  <si>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</si>
  <si>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</si>
  <si>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</si>
  <si>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</si>
  <si>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</si>
  <si>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</si>
  <si>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</si>
  <si>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</si>
  <si>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</si>
  <si>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</si>
  <si>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</si>
  <si>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</si>
  <si>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</si>
  <si>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</si>
  <si>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</si>
  <si>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</si>
  <si>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</si>
  <si>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</si>
  <si>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</si>
  <si>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</si>
  <si>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</si>
  <si>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</si>
  <si>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</si>
  <si>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</si>
  <si>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</si>
  <si>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</si>
  <si>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</si>
  <si>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</si>
  <si>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</si>
  <si>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</si>
  <si>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</si>
  <si>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</si>
  <si>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</si>
  <si>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</si>
  <si>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</si>
  <si>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</si>
  <si>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</si>
  <si>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</si>
  <si>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</si>
  <si>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</si>
  <si>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</si>
  <si>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</si>
  <si>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</si>
  <si>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</si>
  <si>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</si>
  <si>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</si>
  <si>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</si>
  <si>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</si>
  <si>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</si>
  <si>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</si>
  <si>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</si>
  <si>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</si>
  <si>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</si>
  <si>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</si>
  <si>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</si>
  <si>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</si>
  <si>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</si>
  <si>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</si>
  <si>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</si>
  <si>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</si>
  <si>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</si>
  <si>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</si>
  <si>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</si>
  <si>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</si>
  <si>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</si>
  <si>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</si>
  <si>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</si>
  <si>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</si>
  <si>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</si>
  <si>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</si>
  <si>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</si>
  <si>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</si>
  <si>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</si>
  <si>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</si>
  <si>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</si>
  <si>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</si>
  <si>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</si>
  <si>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</si>
  <si>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</si>
  <si>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</si>
  <si>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</si>
  <si>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</si>
  <si>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</si>
  <si>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</si>
  <si>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</si>
  <si>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</si>
  <si>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</si>
  <si>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</si>
  <si>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</si>
  <si>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</si>
  <si>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</si>
  <si>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</si>
  <si>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</si>
  <si>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</si>
  <si>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</si>
  <si>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</si>
  <si>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</si>
  <si>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</si>
  <si>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</si>
  <si>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</si>
  <si>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</si>
  <si>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</si>
  <si>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</si>
  <si>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</si>
  <si>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</si>
  <si>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</si>
  <si>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</si>
  <si>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</si>
  <si>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</si>
  <si>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</si>
  <si>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</si>
  <si>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</si>
  <si>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</si>
  <si>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</si>
  <si>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</si>
  <si>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</si>
  <si>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</si>
  <si>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</si>
  <si>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</si>
  <si>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</si>
  <si>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</si>
  <si>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</si>
  <si>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</si>
  <si>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</si>
  <si>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</si>
  <si>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</si>
  <si>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</si>
  <si>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</si>
  <si>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</si>
  <si>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</si>
  <si>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</si>
  <si>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</si>
  <si>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</si>
  <si>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</si>
  <si>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</si>
  <si>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</si>
  <si>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</si>
  <si>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</si>
  <si>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</si>
  <si>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</si>
  <si>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</si>
  <si>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</si>
  <si>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</si>
  <si>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</si>
  <si>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</si>
  <si>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</si>
  <si>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</si>
  <si>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</si>
  <si>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</si>
  <si>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</si>
  <si>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</si>
  <si>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</si>
  <si>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</si>
  <si>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</si>
  <si>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</si>
  <si>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</si>
  <si>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</si>
  <si>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</si>
  <si>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</si>
  <si>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</si>
  <si>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</si>
  <si>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</si>
  <si>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</si>
  <si>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</si>
  <si>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</si>
  <si>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</si>
  <si>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</si>
  <si>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</si>
  <si>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</si>
  <si>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</si>
  <si>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</si>
  <si>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</si>
  <si>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</si>
  <si>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</si>
  <si>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</si>
  <si>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</si>
  <si>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</si>
  <si>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</si>
  <si>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</si>
  <si>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</si>
  <si>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</si>
  <si>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</si>
  <si>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</si>
  <si>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</si>
  <si>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</si>
  <si>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</si>
  <si>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</si>
  <si>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</si>
  <si>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</si>
  <si>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</si>
  <si>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</si>
  <si>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</si>
  <si>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</si>
  <si>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</si>
  <si>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</si>
  <si>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</si>
  <si>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</si>
  <si>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</si>
  <si>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</si>
  <si>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</si>
  <si>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</si>
  <si>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</si>
  <si>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</si>
  <si>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</si>
  <si>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</si>
  <si>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</si>
  <si>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</si>
  <si>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</si>
  <si>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</si>
  <si>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</si>
  <si>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</si>
  <si>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</si>
  <si>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</si>
  <si>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</si>
  <si>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</si>
  <si>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</si>
  <si>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</si>
  <si>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</si>
  <si>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</si>
  <si>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</si>
  <si>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</si>
  <si>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</si>
  <si>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</si>
  <si>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</si>
  <si>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</si>
  <si>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</si>
  <si>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</si>
  <si>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</si>
  <si>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</si>
  <si>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</si>
  <si>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</si>
  <si>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</si>
  <si>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</si>
  <si>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</si>
  <si>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</si>
  <si>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</si>
  <si>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</si>
  <si>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</si>
  <si>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</si>
  <si>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</si>
  <si>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</si>
  <si>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</si>
  <si>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</si>
  <si>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</si>
  <si>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</si>
  <si>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</si>
  <si>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</si>
  <si>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</si>
  <si>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</si>
  <si>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</si>
  <si>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</si>
  <si>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</si>
  <si>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</si>
  <si>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</si>
  <si>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</si>
  <si>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</si>
  <si>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</si>
  <si>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</si>
  <si>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</si>
  <si>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</si>
  <si>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</si>
  <si>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</si>
  <si>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</si>
  <si>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</si>
  <si>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</si>
  <si>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</si>
  <si>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</si>
  <si>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</si>
  <si>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</si>
  <si>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</si>
  <si>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</si>
  <si>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</si>
  <si>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</si>
  <si>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</si>
  <si>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</si>
  <si>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</si>
  <si>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</si>
  <si>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</si>
  <si>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</si>
  <si>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</si>
  <si>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</si>
  <si>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</si>
  <si>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</si>
  <si>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</si>
  <si>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</si>
  <si>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</si>
  <si>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</si>
  <si>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</si>
  <si>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</si>
  <si>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</si>
  <si>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</si>
  <si>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</si>
  <si>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</si>
  <si>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</si>
  <si>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</si>
  <si>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</si>
  <si>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</si>
  <si>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</si>
  <si>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</si>
  <si>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</si>
  <si>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</si>
  <si>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</si>
  <si>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</si>
  <si>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</si>
  <si>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</si>
  <si>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</si>
  <si>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</si>
  <si>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</si>
  <si>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</si>
  <si>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</si>
  <si>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</si>
  <si>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</si>
  <si>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</si>
  <si>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</si>
  <si>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</si>
  <si>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</si>
  <si>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</si>
  <si>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</si>
  <si>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</si>
  <si>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</si>
  <si>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</si>
  <si>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</si>
  <si>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</si>
  <si>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</si>
  <si>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</si>
  <si>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</si>
  <si>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</si>
  <si>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</si>
  <si>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</si>
  <si>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</si>
  <si>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</si>
  <si>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</si>
  <si>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</si>
  <si>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</si>
  <si>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</si>
  <si>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</si>
  <si>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</si>
  <si>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</si>
  <si>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</si>
  <si>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</si>
  <si>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</si>
  <si>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</si>
  <si>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</si>
  <si>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</si>
  <si>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</si>
  <si>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</si>
  <si>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</si>
  <si>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</si>
  <si>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</si>
  <si>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</si>
  <si>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</si>
  <si>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</si>
  <si>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</si>
  <si>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</si>
  <si>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</si>
  <si>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</si>
  <si>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</si>
  <si>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</si>
  <si>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</si>
  <si>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</si>
  <si>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</si>
  <si>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</si>
  <si>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</si>
  <si>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</si>
  <si>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</si>
  <si>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</si>
  <si>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</si>
  <si>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</si>
  <si>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</si>
  <si>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</si>
  <si>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</si>
  <si>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</si>
  <si>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</si>
  <si>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</si>
  <si>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</si>
  <si>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</si>
  <si>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</si>
  <si>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</si>
  <si>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</si>
  <si>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</si>
  <si>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</si>
  <si>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</si>
  <si>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</si>
  <si>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</si>
  <si>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</si>
  <si>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</si>
  <si>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</si>
  <si>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</si>
  <si>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</si>
  <si>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</si>
  <si>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</si>
  <si>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</si>
  <si>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</si>
  <si>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</si>
  <si>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</si>
  <si>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</si>
  <si>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</si>
  <si>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</si>
  <si>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</si>
  <si>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</si>
  <si>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</si>
  <si>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</si>
  <si>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</si>
  <si>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</si>
  <si>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</si>
  <si>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</si>
  <si>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</si>
  <si>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</si>
  <si>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</si>
  <si>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</si>
  <si>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</si>
  <si>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</si>
  <si>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</si>
  <si>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</si>
  <si>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</si>
  <si>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</si>
  <si>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</si>
  <si>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</si>
  <si>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</si>
  <si>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</si>
  <si>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</si>
  <si>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</si>
  <si>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</si>
  <si>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</si>
  <si>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</si>
  <si>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</si>
  <si>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</si>
  <si>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</si>
  <si>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</si>
  <si>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</si>
  <si>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</si>
  <si>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</si>
  <si>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</si>
  <si>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</si>
  <si>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</si>
  <si>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</si>
  <si>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</si>
  <si>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</si>
  <si>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</si>
  <si>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</si>
  <si>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</si>
  <si>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</si>
  <si>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</si>
  <si>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</si>
  <si>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</si>
  <si>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</si>
  <si>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</si>
  <si>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</si>
  <si>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</si>
  <si>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</si>
  <si>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</si>
  <si>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</si>
  <si>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</si>
  <si>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</si>
  <si>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</si>
  <si>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</si>
  <si>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</si>
  <si>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</si>
  <si>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</si>
  <si>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</si>
  <si>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</si>
  <si>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</si>
  <si>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</si>
  <si>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</si>
  <si>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</si>
  <si>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</si>
  <si>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</si>
  <si>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</si>
  <si>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</si>
  <si>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</si>
  <si>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</si>
  <si>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</si>
  <si>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</si>
  <si>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</si>
  <si>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</si>
  <si>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</si>
  <si>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</si>
  <si>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</si>
  <si>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</si>
  <si>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</si>
  <si>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</si>
  <si>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</si>
  <si>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</si>
  <si>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</si>
  <si>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</si>
  <si>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</si>
  <si>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</si>
  <si>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</si>
  <si>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</si>
  <si>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</si>
  <si>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</si>
  <si>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</si>
  <si>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</si>
  <si>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</si>
  <si>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</si>
  <si>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</si>
  <si>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</si>
  <si>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</si>
  <si>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</si>
  <si>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</si>
  <si>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</si>
  <si>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</si>
  <si>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</si>
  <si>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</si>
  <si>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</si>
  <si>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</si>
  <si>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</si>
  <si>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</si>
  <si>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</si>
  <si>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</si>
  <si>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</si>
  <si>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</si>
  <si>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</si>
  <si>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</si>
  <si>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</si>
  <si>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</si>
  <si>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</si>
  <si>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</si>
  <si>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</si>
  <si>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</si>
  <si>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</si>
  <si>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</si>
  <si>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</si>
  <si>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</si>
  <si>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</si>
  <si>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</si>
  <si>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</si>
  <si>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</si>
  <si>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</si>
  <si>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</si>
  <si>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</si>
  <si>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</si>
  <si>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</si>
  <si>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</si>
  <si>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</si>
  <si>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</si>
  <si>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</si>
  <si>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</si>
  <si>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</si>
  <si>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</si>
  <si>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</si>
  <si>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</si>
  <si>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</si>
  <si>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</si>
  <si>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</si>
  <si>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</si>
  <si>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</si>
  <si>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</si>
  <si>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</si>
  <si>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</si>
  <si>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</si>
  <si>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</si>
  <si>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</si>
  <si>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</si>
  <si>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</si>
  <si>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</si>
  <si>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</si>
  <si>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</si>
  <si>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</si>
  <si>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</si>
  <si>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</si>
  <si>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</si>
  <si>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</si>
  <si>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</si>
  <si>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</si>
  <si>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</si>
  <si>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</si>
  <si>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</si>
  <si>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</si>
  <si>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</si>
  <si>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</si>
  <si>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</si>
  <si>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</si>
  <si>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</si>
  <si>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</si>
  <si>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</si>
  <si>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</si>
  <si>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</si>
  <si>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</si>
  <si>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</si>
  <si>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</si>
  <si>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</si>
  <si>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</si>
  <si>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</si>
  <si>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</si>
  <si>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</si>
  <si>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</si>
  <si>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</si>
  <si>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</si>
  <si>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</si>
  <si>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</si>
  <si>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</si>
  <si>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</si>
  <si>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</si>
  <si>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</si>
  <si>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</si>
  <si>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</si>
  <si>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</si>
  <si>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</si>
  <si>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</si>
  <si>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</si>
  <si>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</si>
  <si>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</si>
  <si>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</si>
  <si>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</si>
  <si>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</si>
  <si>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</si>
  <si>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</si>
  <si>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</si>
  <si>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</si>
  <si>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</si>
  <si>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</si>
  <si>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</si>
  <si>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</si>
  <si>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</si>
  <si>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</si>
  <si>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</si>
  <si>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</si>
  <si>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</si>
  <si>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</si>
  <si>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</si>
  <si>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</si>
  <si>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</si>
  <si>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</si>
  <si>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</si>
  <si>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</si>
  <si>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</si>
  <si>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</si>
  <si>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</si>
  <si>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</si>
  <si>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</si>
  <si>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</si>
  <si>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</si>
  <si>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</si>
  <si>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</si>
  <si>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</si>
  <si>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</si>
  <si>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</si>
  <si>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</si>
  <si>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</si>
  <si>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</si>
  <si>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</si>
  <si>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</si>
  <si>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</si>
  <si>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</si>
  <si>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</si>
  <si>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</si>
  <si>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</si>
  <si>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</si>
  <si>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</si>
  <si>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</si>
  <si>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</si>
  <si>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</si>
  <si>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</si>
  <si>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</si>
  <si>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</si>
  <si>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</si>
  <si>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</si>
  <si>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</si>
  <si>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</si>
  <si>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</si>
  <si>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</si>
  <si>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</si>
  <si>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</si>
  <si>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</si>
  <si>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</si>
  <si>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</si>
  <si>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</si>
  <si>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</si>
  <si>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</si>
  <si>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</si>
  <si>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</si>
  <si>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</si>
  <si>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</si>
  <si>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</si>
  <si>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</si>
  <si>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</si>
  <si>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</si>
  <si>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</si>
  <si>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</si>
  <si>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</si>
  <si>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</si>
  <si>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</si>
  <si>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</si>
  <si>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</si>
  <si>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</si>
  <si>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</si>
  <si>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</si>
  <si>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</si>
  <si>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</si>
  <si>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</si>
  <si>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</si>
  <si>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</si>
  <si>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</si>
  <si>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</si>
  <si>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</si>
  <si>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</si>
  <si>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</si>
  <si>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</si>
  <si>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</si>
  <si>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</si>
  <si>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</si>
  <si>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</si>
  <si>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</si>
  <si>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</si>
  <si>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</si>
  <si>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</si>
  <si>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</si>
  <si>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</si>
  <si>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</si>
  <si>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</si>
  <si>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</si>
  <si>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</si>
  <si>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</si>
  <si>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</si>
  <si>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</si>
  <si>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</si>
  <si>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</si>
  <si>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</si>
  <si>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</si>
  <si>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</si>
  <si>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</si>
  <si>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</si>
  <si>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</si>
  <si>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</si>
  <si>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</si>
  <si>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</si>
  <si>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</si>
  <si>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</si>
  <si>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</si>
  <si>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</si>
  <si>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</si>
  <si>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</si>
  <si>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</si>
  <si>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</si>
  <si>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</si>
  <si>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</si>
  <si>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</si>
  <si>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</si>
  <si>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</si>
  <si>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</si>
  <si>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</si>
  <si>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</si>
  <si>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</si>
  <si>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</si>
  <si>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</si>
  <si>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</si>
  <si>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</si>
  <si>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</si>
  <si>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</si>
  <si>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</si>
  <si>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</si>
  <si>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</si>
  <si>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</si>
  <si>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</si>
  <si>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</si>
  <si>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</si>
  <si>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</si>
  <si>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</si>
  <si>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</si>
  <si>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</si>
  <si>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</si>
  <si>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</si>
  <si>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</si>
  <si>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</si>
  <si>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</si>
  <si>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</si>
  <si>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</si>
  <si>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</si>
  <si>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</si>
  <si>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</si>
  <si>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</si>
  <si>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</si>
  <si>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</si>
  <si>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</si>
  <si>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</si>
  <si>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</si>
  <si>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</si>
  <si>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</si>
  <si>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</si>
  <si>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</si>
  <si>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</si>
  <si>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</si>
  <si>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</si>
  <si>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</si>
  <si>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</si>
  <si>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</si>
  <si>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</si>
  <si>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</si>
  <si>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</si>
  <si>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</si>
  <si>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</si>
  <si>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</si>
  <si>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</si>
  <si>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</si>
  <si>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</si>
  <si>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</si>
  <si>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</si>
  <si>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</si>
  <si>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</si>
  <si>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</si>
  <si>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</si>
  <si>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</si>
  <si>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</si>
  <si>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</si>
  <si>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</si>
  <si>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</si>
  <si>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</si>
  <si>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</si>
  <si>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</si>
  <si>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</si>
  <si>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</si>
  <si>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</si>
  <si>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</si>
  <si>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</si>
  <si>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</si>
  <si>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</si>
  <si>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</si>
  <si>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</si>
  <si>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</si>
  <si>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</si>
  <si>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</si>
  <si>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</si>
  <si>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</si>
  <si>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</si>
  <si>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</si>
  <si>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</si>
  <si>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</si>
  <si>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</si>
  <si>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</si>
  <si>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</si>
  <si>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</si>
  <si>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</si>
  <si>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</si>
  <si>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</si>
  <si>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</si>
  <si>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</si>
  <si>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</si>
  <si>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</si>
  <si>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</si>
  <si>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</si>
  <si>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</si>
  <si>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</si>
  <si>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</si>
  <si>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</si>
  <si>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</si>
  <si>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</si>
  <si>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</si>
  <si>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</si>
  <si>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</si>
  <si>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</si>
  <si>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</si>
  <si>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</si>
  <si>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</si>
  <si>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</si>
  <si>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</si>
  <si>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</si>
  <si>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</si>
  <si>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</si>
  <si>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</si>
  <si>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</si>
  <si>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</si>
  <si>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</si>
  <si>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</si>
  <si>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</si>
  <si>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</si>
  <si>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</si>
  <si>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</si>
  <si>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</si>
  <si>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</si>
  <si>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</si>
  <si>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</si>
  <si>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</si>
  <si>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</si>
  <si>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</si>
  <si>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</si>
  <si>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</si>
  <si>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</si>
  <si>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</si>
  <si>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</si>
  <si>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</si>
  <si>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</si>
  <si>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</si>
  <si>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</si>
  <si>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</si>
  <si>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</si>
  <si>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</si>
  <si>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</si>
  <si>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</si>
  <si>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</si>
  <si>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</si>
  <si>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</si>
  <si>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</si>
  <si>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</si>
  <si>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</si>
  <si>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</si>
  <si>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</si>
  <si>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</si>
  <si>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</si>
  <si>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</si>
  <si>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</si>
  <si>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</si>
  <si>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</si>
  <si>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</si>
  <si>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</si>
  <si>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</si>
  <si>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</si>
  <si>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</si>
  <si>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</si>
  <si>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</si>
  <si>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</si>
  <si>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</si>
  <si>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</si>
  <si>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</si>
  <si>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</si>
  <si>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</si>
  <si>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</si>
  <si>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</si>
  <si>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</si>
  <si>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</si>
  <si>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</si>
  <si>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</si>
  <si>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</si>
  <si>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</si>
  <si>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</si>
  <si>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</si>
  <si>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</si>
  <si>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</si>
  <si>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</si>
  <si>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</si>
  <si>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</si>
  <si>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</si>
  <si>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</si>
  <si>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</si>
  <si>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</si>
  <si>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</si>
  <si>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</si>
  <si>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</si>
  <si>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</si>
  <si>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</si>
  <si>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</si>
  <si>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</si>
  <si>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</si>
  <si>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</si>
  <si>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</si>
  <si>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</si>
  <si>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</si>
  <si>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</si>
  <si>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</si>
  <si>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</si>
  <si>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</si>
  <si>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</si>
  <si>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</si>
  <si>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</si>
  <si>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</si>
  <si>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</si>
  <si>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</si>
  <si>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</si>
  <si>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</si>
  <si>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</si>
  <si>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</si>
  <si>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</si>
  <si>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</si>
  <si>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</si>
  <si>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</si>
  <si>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</si>
  <si>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</si>
  <si>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</si>
  <si>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</si>
  <si>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</si>
  <si>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</si>
  <si>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</si>
  <si>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</si>
  <si>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</si>
  <si>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</si>
  <si>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</si>
  <si>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</si>
  <si>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</si>
  <si>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</si>
  <si>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</si>
  <si>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</si>
  <si>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</si>
  <si>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</si>
  <si>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</si>
  <si>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</si>
  <si>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</si>
  <si>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</si>
  <si>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</si>
  <si>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</si>
  <si>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</si>
  <si>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</si>
  <si>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</si>
  <si>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</si>
  <si>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</si>
  <si>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</si>
  <si>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</si>
  <si>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</si>
  <si>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</si>
  <si>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</si>
  <si>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</si>
  <si>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</si>
  <si>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</si>
  <si>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</si>
  <si>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</si>
  <si>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</si>
  <si>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</si>
  <si>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</si>
  <si>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</si>
  <si>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</si>
  <si>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</si>
  <si>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</si>
  <si>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</si>
  <si>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</si>
  <si>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</si>
  <si>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</si>
  <si>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</si>
  <si>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</si>
  <si>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</si>
  <si>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</si>
  <si>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</si>
  <si>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</si>
  <si>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</si>
  <si>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</si>
  <si>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</si>
  <si>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</si>
  <si>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</si>
  <si>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</si>
  <si>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</si>
  <si>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</si>
  <si>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</si>
  <si>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</si>
  <si>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</si>
  <si>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</si>
  <si>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</si>
  <si>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</si>
  <si>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</si>
  <si>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</si>
  <si>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</si>
  <si>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</si>
  <si>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</si>
  <si>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</si>
  <si>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</si>
  <si>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</si>
  <si>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</si>
  <si>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</si>
  <si>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</si>
  <si>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</si>
  <si>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</si>
  <si>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</si>
  <si>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</si>
  <si>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</si>
  <si>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</si>
  <si>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</si>
  <si>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</si>
  <si>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</si>
  <si>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</si>
  <si>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</si>
  <si>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</si>
  <si>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</si>
  <si>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</si>
  <si>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</si>
  <si>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</si>
  <si>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</si>
  <si>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</si>
  <si>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</si>
  <si>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</si>
  <si>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</si>
  <si>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</si>
  <si>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</si>
  <si>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</si>
  <si>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</si>
  <si>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</si>
  <si>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</si>
  <si>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</si>
  <si>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</si>
  <si>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</si>
  <si>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</si>
  <si>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</si>
  <si>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</si>
  <si>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</si>
  <si>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</si>
  <si>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</si>
  <si>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</si>
  <si>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</si>
  <si>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</si>
  <si>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</si>
  <si>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</si>
  <si>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</si>
  <si>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</si>
  <si>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</si>
  <si>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</si>
  <si>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</si>
  <si>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</si>
  <si>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</si>
  <si>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</si>
  <si>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</si>
  <si>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</si>
  <si>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</si>
  <si>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</si>
  <si>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</si>
  <si>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</si>
  <si>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</si>
  <si>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</si>
  <si>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</si>
  <si>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</si>
  <si>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</si>
  <si>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</si>
  <si>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</si>
  <si>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</si>
  <si>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</si>
  <si>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</si>
  <si>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</si>
  <si>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</si>
  <si>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</si>
  <si>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</si>
  <si>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</si>
  <si>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</si>
  <si>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</si>
  <si>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</si>
  <si>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</si>
  <si>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</si>
  <si>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</si>
  <si>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</si>
  <si>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</si>
  <si>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</si>
  <si>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</si>
  <si>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</si>
  <si>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</si>
  <si>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</si>
  <si>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</si>
  <si>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</si>
  <si>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</si>
  <si>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</si>
  <si>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</si>
  <si>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</si>
  <si>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</si>
  <si>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</si>
  <si>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</si>
  <si>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</si>
  <si>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</si>
  <si>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</si>
  <si>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</si>
  <si>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</si>
  <si>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</si>
  <si>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</si>
  <si>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</si>
  <si>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</si>
  <si>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</si>
  <si>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</si>
  <si>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</si>
  <si>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</si>
  <si>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</si>
  <si>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</si>
  <si>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</si>
  <si>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</si>
  <si>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</si>
  <si>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</si>
  <si>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</si>
  <si>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</si>
  <si>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</si>
  <si>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</si>
  <si>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</si>
  <si>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</si>
  <si>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</si>
  <si>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</si>
  <si>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</si>
  <si>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</si>
  <si>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</si>
  <si>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</si>
  <si>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</si>
  <si>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</si>
  <si>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</si>
  <si>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</si>
  <si>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</si>
  <si>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</si>
  <si>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</si>
  <si>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</si>
  <si>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</si>
  <si>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</si>
  <si>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</si>
  <si>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</si>
  <si>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</si>
  <si>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</si>
  <si>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</si>
  <si>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</si>
  <si>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</si>
  <si>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</si>
  <si>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</si>
  <si>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</si>
  <si>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</si>
  <si>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</si>
  <si>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</si>
  <si>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</si>
  <si>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</si>
  <si>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</si>
  <si>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</si>
  <si>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</si>
  <si>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</si>
  <si>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</si>
  <si>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</si>
  <si>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</si>
  <si>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</si>
  <si>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</si>
  <si>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</si>
  <si>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</si>
  <si>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</si>
  <si>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</si>
  <si>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</si>
  <si>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</si>
  <si>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</si>
  <si>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</si>
  <si>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</si>
  <si>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</si>
  <si>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</si>
  <si>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</si>
  <si>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</si>
  <si>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</si>
  <si>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</si>
  <si>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</si>
  <si>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</si>
  <si>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</si>
  <si>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</si>
  <si>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</si>
  <si>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</si>
  <si>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</si>
  <si>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</si>
  <si>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</si>
  <si>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</si>
  <si>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</si>
  <si>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</si>
  <si>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</si>
  <si>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</si>
  <si>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</si>
  <si>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</si>
  <si>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</si>
  <si>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</si>
  <si>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</si>
  <si>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</si>
  <si>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</si>
  <si>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</si>
  <si>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</si>
  <si>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</si>
  <si>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</si>
  <si>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</si>
  <si>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</si>
  <si>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</si>
  <si>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</si>
  <si>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</si>
  <si>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</si>
  <si>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</si>
  <si>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</si>
  <si>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</si>
  <si>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</si>
  <si>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</si>
  <si>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</si>
  <si>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</si>
  <si>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</si>
  <si>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</si>
  <si>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</si>
  <si>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</si>
  <si>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</si>
  <si>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</si>
  <si>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</si>
  <si>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</si>
  <si>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</si>
  <si>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</si>
  <si>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</si>
  <si>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</si>
  <si>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</si>
  <si>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</si>
  <si>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</si>
  <si>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</si>
  <si>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</si>
  <si>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</si>
  <si>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</si>
  <si>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</si>
  <si>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</si>
  <si>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</si>
  <si>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</si>
  <si>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</si>
  <si>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</si>
  <si>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</si>
  <si>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</si>
  <si>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</si>
  <si>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</si>
  <si>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</si>
  <si>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</si>
  <si>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</si>
  <si>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</si>
  <si>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</si>
  <si>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</si>
  <si>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</si>
  <si>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</si>
  <si>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</si>
  <si>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</si>
  <si>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</si>
  <si>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</si>
  <si>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</si>
  <si>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</si>
  <si>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</si>
  <si>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</si>
  <si>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</si>
  <si>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</si>
  <si>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</si>
  <si>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</si>
  <si>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</si>
  <si>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</si>
  <si>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</si>
  <si>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</si>
  <si>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</si>
  <si>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</si>
  <si>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</si>
  <si>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</si>
  <si>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</si>
  <si>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</si>
  <si>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</si>
  <si>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</si>
  <si>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</si>
  <si>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</si>
  <si>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</si>
  <si>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</si>
  <si>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</si>
  <si>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</si>
  <si>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</si>
  <si>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</si>
  <si>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</si>
  <si>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</si>
  <si>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</si>
  <si>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</si>
  <si>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</si>
  <si>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</si>
  <si>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</si>
  <si>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</si>
  <si>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</si>
  <si>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</si>
  <si>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</si>
  <si>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</si>
  <si>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</si>
  <si>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</si>
  <si>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</si>
  <si>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</si>
  <si>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</si>
  <si>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</si>
  <si>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</si>
  <si>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</si>
  <si>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</si>
  <si>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</si>
  <si>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</si>
  <si>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</si>
  <si>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</si>
  <si>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</si>
  <si>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</si>
  <si>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</si>
  <si>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</si>
  <si>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</si>
  <si>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</si>
  <si>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</si>
  <si>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</si>
  <si>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</si>
  <si>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</si>
  <si>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</si>
  <si>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</si>
  <si>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</si>
  <si>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</si>
  <si>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</si>
  <si>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</si>
  <si>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</si>
  <si>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</si>
  <si>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</si>
  <si>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</si>
  <si>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</si>
  <si>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</si>
  <si>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</si>
  <si>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</si>
  <si>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</si>
  <si>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</si>
  <si>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</si>
  <si>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</si>
  <si>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</si>
  <si>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</si>
  <si>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</si>
  <si>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</si>
  <si>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</si>
  <si>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</si>
  <si>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</si>
  <si>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</si>
  <si>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</si>
  <si>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</si>
  <si>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</si>
  <si>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</si>
  <si>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</si>
  <si>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</si>
  <si>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</si>
  <si>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</si>
  <si>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</si>
  <si>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</si>
  <si>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</si>
  <si>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</si>
  <si>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</si>
  <si>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</si>
  <si>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</si>
  <si>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</si>
  <si>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</si>
  <si>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</si>
  <si>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</si>
  <si>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</si>
  <si>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</si>
  <si>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</si>
  <si>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</si>
  <si>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</si>
  <si>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</si>
  <si>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</si>
  <si>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</si>
  <si>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</si>
  <si>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</si>
  <si>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</si>
  <si>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</si>
  <si>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</si>
  <si>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</si>
  <si>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</si>
  <si>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</si>
  <si>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</si>
  <si>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</si>
  <si>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</si>
  <si>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</si>
  <si>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</si>
  <si>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</si>
  <si>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</si>
  <si>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</si>
  <si>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</si>
  <si>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</si>
  <si>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</si>
  <si>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</si>
  <si>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</si>
  <si>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</si>
  <si>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</si>
  <si>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</si>
  <si>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</si>
  <si>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</si>
  <si>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</si>
  <si>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</si>
  <si>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</si>
  <si>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</si>
  <si>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</si>
  <si>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</si>
  <si>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</si>
  <si>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</si>
  <si>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</si>
  <si>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</si>
  <si>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</si>
  <si>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</si>
  <si>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</si>
  <si>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</si>
  <si>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</si>
  <si>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</si>
  <si>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</si>
  <si>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</si>
  <si>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</si>
  <si>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</si>
  <si>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</si>
  <si>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</si>
  <si>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</si>
  <si>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</si>
  <si>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</si>
  <si>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</si>
  <si>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</si>
  <si>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</si>
  <si>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</si>
  <si>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</si>
  <si>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</si>
  <si>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</si>
  <si>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</si>
  <si>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</si>
  <si>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</si>
  <si>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</si>
  <si>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</si>
  <si>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</si>
  <si>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</si>
  <si>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</si>
  <si>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</si>
  <si>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</si>
  <si>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</si>
  <si>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</si>
  <si>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</si>
  <si>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</si>
  <si>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</si>
  <si>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</si>
  <si>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</si>
  <si>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</si>
  <si>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</si>
  <si>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</si>
  <si>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</si>
  <si>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</si>
  <si>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</si>
  <si>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</si>
  <si>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</si>
  <si>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</si>
  <si>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</si>
  <si>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</si>
  <si>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</si>
  <si>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</si>
  <si>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</si>
  <si>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</si>
  <si>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</si>
  <si>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</si>
  <si>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</si>
  <si>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</si>
  <si>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</si>
  <si>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</si>
  <si>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</si>
  <si>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</si>
  <si>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</si>
  <si>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</si>
  <si>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</si>
  <si>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</si>
  <si>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</si>
  <si>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</si>
  <si>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</si>
  <si>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</si>
  <si>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</si>
  <si>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</si>
  <si>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</si>
  <si>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</si>
  <si>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</si>
  <si>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</si>
  <si>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</si>
  <si>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</si>
  <si>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</si>
  <si>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</si>
  <si>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</si>
  <si>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</si>
  <si>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</si>
  <si>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</si>
  <si>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</si>
  <si>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</si>
  <si>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</si>
  <si>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</si>
  <si>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</si>
  <si>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</si>
  <si>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</si>
  <si>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</si>
  <si>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</si>
  <si>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</si>
  <si>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</si>
  <si>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</si>
  <si>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</si>
  <si>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</si>
  <si>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</si>
  <si>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</si>
  <si>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</si>
  <si>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</si>
  <si>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</si>
  <si>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</si>
  <si>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</si>
  <si>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</si>
  <si>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</si>
  <si>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</si>
  <si>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</si>
  <si>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</si>
  <si>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</si>
  <si>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</si>
  <si>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</si>
  <si>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</si>
  <si>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</si>
  <si>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</si>
  <si>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</si>
  <si>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</si>
  <si>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</si>
  <si>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</si>
  <si>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</si>
  <si>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</si>
  <si>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</si>
  <si>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</si>
  <si>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</si>
  <si>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</si>
  <si>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</si>
  <si>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</si>
  <si>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</si>
  <si>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</si>
  <si>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</si>
  <si>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</si>
  <si>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</si>
  <si>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</si>
  <si>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</si>
  <si>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</si>
  <si>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</si>
  <si>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</si>
  <si>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</si>
  <si>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</si>
  <si>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</si>
  <si>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</si>
  <si>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</si>
  <si>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</si>
  <si>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</si>
  <si>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</si>
  <si>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</si>
  <si>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</si>
  <si>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</si>
  <si>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</si>
  <si>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</si>
  <si>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</si>
  <si>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</si>
  <si>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</si>
  <si>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</si>
  <si>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</si>
  <si>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</si>
  <si>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</si>
  <si>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</si>
  <si>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</si>
  <si>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</si>
  <si>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</si>
  <si>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</si>
  <si>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</si>
  <si>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</si>
  <si>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</si>
  <si>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</si>
  <si>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</si>
  <si>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</si>
  <si>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</si>
  <si>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</si>
  <si>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</si>
  <si>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</si>
  <si>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</si>
  <si>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</si>
  <si>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</si>
  <si>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</si>
  <si>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</si>
  <si>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</si>
  <si>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</si>
  <si>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</si>
  <si>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</si>
  <si>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</si>
  <si>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</si>
  <si>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</si>
  <si>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</si>
  <si>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</si>
  <si>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</si>
  <si>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</si>
  <si>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</si>
  <si>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</si>
  <si>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</si>
  <si>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</si>
  <si>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</si>
  <si>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</si>
  <si>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</si>
  <si>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</si>
  <si>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</si>
  <si>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</si>
  <si>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</si>
  <si>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</si>
  <si>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</si>
  <si>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</si>
  <si>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</si>
  <si>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</si>
  <si>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</si>
  <si>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</si>
  <si>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</si>
  <si>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</si>
  <si>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</si>
  <si>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</si>
  <si>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</si>
  <si>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</si>
  <si>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</si>
  <si>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</si>
  <si>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</si>
  <si>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</si>
  <si>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</si>
  <si>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</si>
  <si>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</si>
  <si>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</si>
  <si>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</si>
  <si>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</si>
  <si>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</si>
  <si>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</si>
  <si>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</si>
  <si>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</si>
  <si>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</si>
  <si>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</si>
  <si>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</si>
  <si>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</si>
  <si>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</si>
  <si>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</si>
  <si>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</si>
  <si>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</si>
  <si>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</si>
  <si>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</si>
  <si>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</si>
  <si>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</si>
  <si>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</si>
  <si>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</si>
  <si>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</si>
  <si>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</si>
  <si>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</si>
  <si>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</si>
  <si>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</si>
  <si>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</si>
  <si>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</si>
  <si>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</si>
  <si>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</si>
  <si>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</si>
  <si>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</si>
  <si>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</si>
  <si>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</si>
  <si>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</si>
  <si>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</si>
  <si>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</si>
  <si>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</si>
  <si>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</si>
  <si>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</si>
  <si>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</si>
  <si>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</si>
  <si>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</si>
  <si>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</si>
  <si>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</si>
  <si>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</si>
  <si>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</si>
  <si>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</si>
  <si>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</si>
  <si>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</si>
  <si>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</si>
  <si>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</si>
  <si>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</si>
  <si>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</si>
  <si>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</si>
  <si>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</si>
  <si>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</si>
  <si>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</si>
  <si>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</si>
  <si>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</si>
  <si>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</si>
  <si>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</si>
  <si>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</si>
  <si>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</si>
  <si>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</si>
  <si>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</si>
  <si>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</si>
  <si>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</si>
  <si>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</si>
  <si>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</si>
  <si>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</si>
  <si>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</si>
  <si>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</si>
  <si>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</si>
  <si>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</si>
  <si>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</si>
  <si>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</si>
  <si>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</si>
  <si>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</si>
  <si>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</si>
  <si>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</si>
  <si>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</si>
  <si>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</si>
  <si>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</si>
  <si>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</si>
  <si>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</si>
  <si>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</si>
  <si>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</si>
  <si>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</si>
  <si>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</si>
  <si>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</si>
  <si>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</si>
  <si>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</si>
  <si>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</si>
  <si>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</si>
  <si>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</si>
  <si>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</si>
  <si>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</si>
  <si>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</si>
  <si>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</si>
  <si>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</si>
  <si>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</si>
  <si>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</si>
  <si>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</si>
  <si>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</si>
  <si>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</si>
  <si>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</si>
  <si>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</si>
  <si>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</si>
  <si>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</si>
  <si>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</si>
  <si>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</si>
  <si>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</si>
  <si>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</si>
  <si>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</si>
  <si>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</si>
  <si>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</si>
  <si>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</si>
  <si>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</si>
  <si>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</si>
  <si>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</si>
  <si>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</si>
  <si>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</si>
  <si>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</si>
  <si>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</si>
  <si>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</si>
  <si>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</si>
  <si>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</si>
  <si>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</si>
  <si>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</si>
  <si>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</si>
  <si>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</si>
  <si>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</si>
  <si>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</si>
  <si>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</si>
  <si>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</si>
  <si>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</si>
  <si>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</si>
  <si>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</si>
  <si>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</si>
  <si>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</si>
  <si>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</si>
  <si>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</si>
  <si>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</si>
  <si>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</si>
  <si>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</si>
  <si>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</si>
  <si>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</si>
  <si>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</si>
  <si>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</si>
  <si>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</si>
  <si>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</si>
  <si>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</si>
  <si>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</si>
  <si>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</si>
  <si>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</si>
  <si>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</si>
  <si>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</si>
  <si>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</si>
  <si>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</si>
  <si>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</si>
  <si>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</si>
  <si>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</si>
  <si>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</si>
  <si>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</si>
  <si>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</si>
  <si>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</si>
  <si>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</si>
  <si>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</si>
  <si>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</si>
  <si>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</si>
  <si>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</si>
  <si>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</si>
  <si>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</si>
  <si>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</si>
  <si>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</si>
  <si>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</si>
  <si>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</si>
  <si>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</si>
  <si>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</si>
  <si>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</si>
  <si>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</si>
  <si>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</si>
  <si>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</si>
  <si>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</si>
  <si>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</si>
  <si>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</si>
  <si>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</si>
  <si>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</si>
  <si>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</si>
  <si>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</si>
  <si>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</si>
  <si>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</si>
  <si>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</si>
  <si>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</si>
  <si>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</si>
  <si>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</si>
  <si>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</si>
  <si>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</si>
  <si>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</si>
  <si>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</si>
  <si>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</si>
  <si>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</si>
  <si>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</si>
  <si>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</si>
  <si>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</si>
  <si>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</si>
  <si>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</si>
  <si>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</si>
  <si>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</si>
  <si>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</si>
  <si>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</si>
  <si>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</si>
  <si>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</si>
  <si>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</si>
  <si>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</si>
  <si>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</si>
  <si>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</si>
  <si>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</si>
  <si>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</si>
  <si>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</si>
  <si>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</si>
  <si>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</si>
  <si>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</si>
  <si>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</si>
  <si>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</si>
  <si>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</si>
  <si>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</si>
  <si>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</si>
  <si>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</si>
  <si>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</si>
  <si>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</si>
  <si>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</si>
  <si>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</si>
  <si>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</si>
  <si>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</si>
  <si>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</si>
  <si>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</si>
  <si>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</si>
  <si>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</si>
  <si>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</si>
  <si>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</si>
  <si>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</si>
  <si>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</si>
  <si>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</si>
  <si>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</si>
  <si>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</si>
  <si>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</si>
  <si>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</si>
  <si>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</si>
  <si>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</si>
  <si>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</si>
  <si>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</si>
  <si>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</si>
  <si>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</si>
  <si>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</si>
  <si>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</si>
  <si>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</si>
  <si>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</si>
  <si>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</si>
  <si>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</si>
  <si>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</si>
  <si>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</si>
  <si>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</si>
  <si>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</si>
  <si>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</si>
  <si>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</si>
  <si>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</si>
  <si>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</si>
  <si>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</si>
  <si>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</si>
  <si>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</si>
  <si>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</si>
  <si>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</si>
  <si>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</si>
  <si>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</si>
  <si>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</si>
  <si>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</si>
  <si>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</si>
  <si>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</si>
  <si>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</si>
  <si>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</si>
  <si>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</si>
  <si>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</si>
  <si>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</si>
  <si>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</si>
  <si>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</si>
  <si>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</si>
  <si>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</si>
  <si>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</si>
  <si>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</si>
  <si>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</si>
  <si>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</si>
  <si>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</si>
  <si>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</si>
  <si>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</si>
  <si>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</si>
  <si>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</si>
  <si>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</si>
  <si>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</si>
  <si>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</si>
  <si>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</si>
  <si>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</si>
  <si>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</si>
  <si>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</si>
  <si>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</si>
  <si>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</si>
  <si>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</si>
  <si>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</si>
  <si>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</si>
  <si>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</si>
  <si>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</si>
  <si>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</si>
  <si>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</si>
  <si>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</si>
  <si>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</si>
  <si>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</si>
  <si>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</si>
  <si>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</si>
  <si>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</si>
  <si>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</si>
  <si>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</si>
  <si>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</si>
  <si>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</si>
  <si>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</si>
  <si>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</si>
  <si>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</si>
  <si>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</si>
  <si>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</si>
  <si>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</si>
  <si>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</si>
  <si>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</si>
  <si>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</si>
  <si>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</si>
  <si>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</si>
  <si>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</si>
  <si>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</si>
  <si>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</si>
  <si>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</si>
  <si>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</si>
  <si>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</si>
  <si>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</si>
  <si>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</si>
  <si>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</si>
  <si>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</si>
  <si>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</si>
  <si>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</si>
  <si>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</si>
  <si>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</si>
  <si>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</si>
  <si>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</si>
  <si>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</si>
  <si>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</si>
  <si>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</si>
  <si>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</si>
  <si>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</si>
  <si>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</si>
  <si>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</si>
  <si>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</si>
  <si>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</si>
  <si>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</si>
  <si>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</si>
  <si>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</si>
  <si>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</si>
  <si>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</si>
  <si>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</si>
  <si>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</si>
  <si>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</si>
  <si>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</si>
  <si>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</si>
  <si>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</si>
  <si>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</si>
  <si>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</si>
  <si>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</si>
  <si>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</si>
  <si>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</si>
  <si>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</si>
  <si>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</si>
  <si>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</si>
  <si>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</si>
  <si>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</si>
  <si>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</si>
  <si>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</si>
  <si>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</si>
  <si>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</si>
  <si>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</si>
  <si>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</si>
  <si>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</si>
  <si>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</si>
  <si>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</si>
  <si>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</si>
  <si>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</si>
  <si>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</si>
  <si>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</si>
  <si>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</si>
  <si>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</si>
  <si>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</si>
  <si>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</si>
  <si>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</si>
  <si>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</si>
  <si>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</si>
  <si>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</si>
  <si>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</si>
  <si>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</si>
  <si>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</si>
  <si>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</si>
  <si>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</si>
  <si>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</si>
  <si>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</si>
  <si>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</si>
  <si>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</si>
  <si>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</si>
  <si>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</si>
  <si>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</si>
  <si>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</si>
  <si>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</si>
  <si>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</si>
  <si>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</si>
  <si>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</si>
  <si>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</si>
  <si>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</si>
  <si>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</si>
  <si>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</si>
  <si>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</si>
  <si>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</si>
  <si>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</si>
  <si>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</si>
  <si>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</si>
  <si>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</si>
  <si>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</si>
  <si>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</si>
  <si>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</si>
  <si>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</si>
  <si>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</si>
  <si>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</si>
  <si>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</si>
  <si>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</si>
  <si>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</si>
  <si>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</si>
  <si>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</si>
  <si>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</si>
  <si>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</si>
  <si>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</si>
  <si>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</si>
  <si>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</si>
  <si>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</si>
  <si>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</si>
  <si>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</si>
  <si>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</si>
  <si>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</si>
  <si>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</si>
  <si>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</si>
  <si>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</si>
  <si>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</si>
  <si>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</si>
  <si>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</si>
  <si>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</si>
  <si>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</si>
  <si>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</si>
  <si>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</si>
  <si>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</si>
  <si>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</si>
  <si>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</si>
  <si>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</si>
  <si>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</si>
  <si>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</si>
  <si>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</si>
  <si>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</si>
  <si>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</si>
  <si>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</si>
  <si>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</si>
  <si>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</si>
  <si>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</si>
  <si>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</si>
  <si>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</si>
  <si>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</si>
  <si>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</si>
  <si>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</si>
  <si>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</si>
  <si>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</si>
  <si>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</si>
  <si>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</si>
  <si>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</si>
  <si>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</si>
  <si>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</si>
  <si>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</si>
  <si>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</si>
  <si>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</si>
  <si>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</si>
  <si>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</si>
  <si>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</si>
  <si>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</si>
  <si>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</si>
  <si>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</si>
  <si>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</si>
  <si>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</si>
  <si>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</si>
  <si>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</si>
  <si>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</si>
  <si>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</si>
  <si>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</si>
  <si>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</si>
  <si>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</si>
  <si>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</si>
  <si>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</si>
  <si>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</si>
  <si>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</si>
  <si>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</si>
  <si>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</si>
  <si>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</si>
  <si>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</si>
  <si>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</si>
  <si>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</si>
  <si>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</si>
  <si>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</si>
  <si>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</si>
  <si>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</si>
  <si>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</si>
  <si>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</si>
  <si>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</si>
  <si>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</si>
  <si>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</si>
  <si>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</si>
  <si>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</si>
  <si>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</si>
  <si>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</si>
  <si>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</si>
  <si>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</si>
  <si>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</si>
  <si>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</si>
  <si>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</si>
  <si>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</si>
  <si>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</si>
  <si>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</si>
  <si>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</si>
  <si>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</si>
  <si>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</si>
  <si>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</si>
  <si>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</si>
  <si>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</si>
  <si>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</si>
  <si>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</si>
  <si>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</si>
  <si>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</si>
  <si>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</si>
  <si>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</si>
  <si>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</si>
  <si>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</si>
  <si>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</si>
  <si>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</si>
  <si>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</si>
  <si>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</si>
  <si>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</si>
  <si>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</si>
  <si>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</si>
  <si>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</si>
  <si>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</si>
  <si>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</si>
  <si>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</si>
  <si>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</si>
  <si>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</si>
  <si>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</si>
  <si>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</si>
  <si>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</si>
  <si>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</si>
  <si>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</si>
  <si>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</si>
  <si>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</si>
  <si>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</si>
  <si>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</si>
  <si>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</si>
  <si>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</si>
  <si>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</si>
  <si>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</si>
  <si>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</si>
  <si>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</si>
  <si>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</si>
  <si>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</si>
  <si>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</si>
  <si>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</si>
  <si>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</si>
  <si>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</si>
  <si>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</si>
  <si>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</si>
  <si>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</si>
  <si>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</si>
  <si>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</si>
  <si>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</si>
  <si>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</si>
  <si>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</si>
  <si>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</si>
  <si>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</si>
  <si>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</si>
  <si>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</si>
  <si>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</si>
  <si>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</si>
  <si>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</si>
  <si>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</si>
  <si>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</si>
  <si>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</si>
  <si>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</si>
  <si>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</si>
  <si>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</si>
  <si>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</si>
  <si>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</si>
  <si>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</si>
  <si>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</si>
  <si>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</si>
  <si>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</si>
  <si>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</si>
  <si>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</si>
  <si>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</si>
  <si>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</si>
  <si>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</si>
  <si>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</si>
  <si>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</si>
  <si>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</si>
  <si>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</si>
  <si>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</si>
  <si>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</si>
  <si>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</si>
  <si>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</si>
  <si>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</si>
  <si>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</si>
  <si>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</si>
  <si>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</si>
  <si>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</si>
  <si>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</si>
  <si>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</si>
  <si>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</si>
  <si>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</si>
  <si>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</si>
  <si>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</si>
  <si>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</si>
  <si>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</si>
  <si>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</si>
  <si>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</si>
  <si>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</si>
  <si>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</si>
  <si>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</si>
  <si>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</si>
  <si>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</si>
  <si>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</si>
  <si>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</si>
  <si>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</si>
  <si>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</si>
  <si>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</si>
  <si>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</si>
  <si>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</si>
  <si>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</si>
  <si>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</si>
  <si>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</si>
  <si>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</si>
  <si>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</si>
  <si>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</si>
  <si>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</si>
  <si>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</si>
  <si>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</si>
  <si>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</si>
  <si>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</si>
  <si>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</si>
  <si>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</si>
  <si>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</si>
  <si>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</si>
  <si>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</si>
  <si>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</si>
  <si>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</si>
  <si>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</si>
  <si>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</si>
  <si>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</si>
  <si>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</si>
  <si>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</si>
  <si>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</si>
  <si>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</si>
  <si>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</si>
  <si>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</si>
  <si>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</si>
  <si>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</si>
  <si>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</si>
  <si>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</si>
  <si>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</si>
  <si>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</si>
  <si>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</si>
  <si>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</si>
  <si>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</si>
  <si>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</si>
  <si>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</si>
  <si>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</si>
  <si>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</si>
  <si>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</si>
  <si>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</si>
  <si>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</si>
  <si>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</si>
  <si>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</si>
  <si>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</si>
  <si>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</si>
  <si>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</si>
  <si>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</si>
  <si>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</si>
  <si>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</si>
  <si>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</si>
  <si>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</si>
  <si>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</si>
  <si>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</si>
  <si>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</si>
  <si>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</si>
  <si>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</si>
  <si>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</si>
  <si>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</si>
  <si>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</si>
  <si>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</si>
  <si>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</si>
  <si>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</si>
  <si>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</si>
  <si>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</si>
  <si>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</si>
  <si>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</si>
  <si>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</si>
  <si>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</si>
  <si>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</si>
  <si>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</si>
  <si>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</si>
  <si>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</si>
  <si>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</si>
  <si>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</si>
  <si>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</si>
  <si>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</si>
  <si>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</si>
  <si>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</si>
  <si>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</si>
  <si>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</si>
  <si>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</si>
  <si>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</si>
  <si>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</si>
  <si>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</si>
  <si>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</si>
  <si>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</si>
  <si>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</si>
  <si>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</si>
  <si>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</si>
  <si>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</si>
  <si>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</si>
  <si>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</si>
  <si>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</si>
  <si>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</si>
  <si>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</si>
  <si>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</si>
  <si>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</si>
  <si>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</si>
  <si>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</si>
  <si>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</si>
  <si>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</si>
  <si>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</si>
  <si>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</si>
  <si>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</si>
  <si>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</si>
  <si>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</si>
  <si>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</si>
  <si>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</si>
  <si>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</si>
  <si>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</si>
  <si>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</si>
  <si>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</si>
  <si>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</si>
  <si>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</si>
  <si>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</si>
  <si>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</si>
  <si>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</si>
  <si>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</si>
  <si>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</si>
  <si>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</si>
  <si>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</si>
  <si>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</si>
  <si>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</si>
  <si>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</si>
  <si>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</si>
  <si>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</si>
  <si>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</si>
  <si>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</si>
  <si>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</si>
  <si>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</si>
  <si>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</si>
  <si>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</si>
  <si>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</si>
  <si>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</si>
  <si>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</si>
  <si>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</si>
  <si>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</si>
  <si>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</si>
  <si>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</si>
  <si>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</si>
  <si>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</si>
  <si>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</si>
  <si>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</si>
  <si>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</si>
  <si>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</si>
  <si>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</si>
  <si>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</si>
  <si>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</si>
  <si>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</si>
  <si>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</si>
  <si>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</si>
  <si>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</si>
  <si>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</si>
  <si>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</si>
  <si>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</si>
  <si>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</si>
  <si>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</si>
  <si>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</si>
  <si>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</si>
  <si>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</si>
  <si>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</si>
  <si>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</si>
  <si>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</si>
  <si>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</si>
  <si>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</si>
  <si>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</si>
  <si>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</si>
  <si>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</si>
  <si>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</si>
  <si>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</si>
  <si>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</si>
  <si>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</si>
  <si>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</si>
  <si>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</si>
  <si>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</si>
  <si>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</si>
  <si>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</si>
  <si>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</si>
  <si>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</si>
  <si>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</si>
  <si>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</si>
  <si>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</si>
  <si>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</si>
  <si>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</si>
  <si>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</si>
  <si>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</si>
  <si>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</si>
  <si>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</si>
  <si>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</si>
  <si>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</si>
  <si>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</si>
  <si>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</si>
  <si>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</si>
  <si>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</si>
  <si>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</si>
  <si>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</si>
  <si>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</si>
  <si>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</si>
  <si>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</si>
  <si>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</si>
  <si>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</si>
  <si>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</si>
  <si>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</si>
  <si>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</si>
  <si>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</si>
  <si>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</si>
  <si>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</si>
  <si>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</si>
  <si>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</si>
  <si>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</si>
  <si>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</si>
  <si>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</si>
  <si>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</si>
  <si>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</si>
  <si>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</si>
  <si>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</si>
  <si>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</si>
  <si>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</si>
  <si>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</si>
  <si>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</si>
  <si>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</si>
  <si>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</si>
  <si>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</si>
  <si>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</si>
  <si>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</si>
  <si>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</si>
  <si>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</si>
  <si>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</si>
  <si>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</si>
  <si>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</si>
  <si>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</si>
  <si>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</si>
  <si>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</si>
  <si>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</si>
  <si>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</si>
  <si>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</si>
  <si>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</si>
  <si>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</si>
  <si>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</si>
  <si>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</si>
  <si>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</si>
  <si>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</si>
  <si>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</si>
  <si>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</si>
  <si>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</si>
  <si>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</si>
  <si>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</si>
  <si>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</si>
  <si>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</si>
  <si>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</si>
  <si>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</si>
  <si>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</si>
  <si>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</si>
  <si>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</si>
  <si>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</si>
  <si>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</si>
  <si>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</si>
  <si>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</si>
  <si>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</si>
  <si>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</si>
  <si>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</si>
  <si>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</si>
  <si>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</si>
  <si>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</si>
  <si>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</si>
  <si>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</si>
  <si>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</si>
  <si>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</si>
  <si>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</si>
  <si>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</si>
  <si>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</si>
  <si>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</si>
  <si>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</si>
  <si>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</si>
  <si>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</si>
  <si>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</si>
  <si>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</si>
  <si>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</si>
  <si>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</si>
  <si>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</si>
  <si>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</si>
  <si>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</si>
  <si>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</si>
  <si>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</si>
  <si>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</si>
  <si>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</si>
  <si>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</si>
  <si>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</si>
  <si>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</si>
  <si>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</si>
  <si>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</si>
  <si>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</si>
  <si>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</si>
  <si>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</si>
  <si>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</si>
  <si>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</si>
  <si>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</si>
  <si>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</si>
  <si>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</si>
  <si>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</si>
  <si>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</si>
  <si>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</si>
  <si>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</si>
  <si>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</si>
  <si>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</si>
  <si>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</si>
  <si>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</si>
  <si>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</si>
  <si>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</si>
  <si>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</si>
  <si>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</si>
  <si>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</si>
  <si>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</si>
  <si>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</si>
  <si>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</si>
  <si>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</si>
  <si>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</si>
  <si>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</si>
  <si>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</si>
  <si>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</si>
  <si>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</si>
  <si>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</si>
  <si>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</si>
  <si>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</si>
  <si>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</si>
  <si>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</si>
  <si>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</si>
  <si>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</si>
  <si>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</si>
  <si>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</si>
  <si>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</si>
  <si>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</si>
  <si>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</si>
  <si>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</si>
  <si>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</si>
  <si>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</si>
  <si>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</si>
  <si>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</si>
  <si>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</si>
  <si>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</si>
  <si>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</si>
  <si>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</si>
  <si>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</si>
  <si>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</si>
  <si>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</si>
  <si>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</si>
  <si>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</si>
  <si>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</si>
  <si>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</si>
  <si>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</si>
  <si>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</si>
  <si>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</si>
  <si>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</si>
  <si>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</si>
  <si>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</si>
  <si>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</si>
  <si>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</si>
  <si>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</si>
  <si>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</si>
  <si>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</si>
  <si>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</si>
  <si>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</si>
  <si>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</si>
  <si>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</si>
  <si>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</si>
  <si>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</si>
  <si>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</si>
  <si>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</si>
  <si>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</si>
  <si>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</si>
  <si>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</si>
  <si>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</si>
  <si>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</si>
  <si>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</si>
  <si>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</si>
  <si>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</si>
  <si>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</si>
  <si>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</si>
  <si>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</si>
  <si>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</si>
  <si>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</si>
  <si>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</si>
  <si>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</si>
  <si>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</si>
  <si>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</si>
  <si>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</si>
  <si>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</si>
  <si>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</si>
  <si>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</si>
  <si>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</si>
  <si>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</si>
  <si>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</si>
  <si>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</si>
  <si>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</si>
  <si>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</si>
  <si>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</si>
  <si>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</si>
  <si>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</si>
  <si>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</si>
  <si>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</si>
  <si>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</si>
  <si>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</si>
  <si>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</si>
  <si>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</si>
  <si>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</si>
  <si>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</si>
  <si>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</si>
  <si>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</si>
  <si>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</si>
  <si>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</si>
  <si>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</si>
  <si>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</si>
  <si>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</si>
  <si>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</si>
  <si>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</si>
  <si>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</si>
  <si>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</si>
  <si>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</si>
  <si>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</si>
  <si>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</si>
  <si>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</si>
  <si>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</si>
  <si>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</si>
  <si>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</si>
  <si>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</si>
  <si>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</si>
  <si>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</si>
  <si>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</si>
  <si>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</si>
  <si>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</si>
  <si>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</si>
  <si>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</si>
  <si>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</si>
  <si>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</si>
  <si>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</si>
  <si>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</si>
  <si>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</si>
  <si>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</si>
  <si>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</si>
  <si>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</si>
  <si>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</si>
  <si>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</si>
  <si>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</si>
  <si>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</si>
  <si>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</si>
  <si>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</si>
  <si>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</si>
  <si>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</si>
  <si>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</si>
  <si>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</si>
  <si>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</si>
  <si>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</si>
  <si>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</si>
  <si>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</si>
  <si>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</si>
  <si>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</si>
  <si>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</si>
  <si>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</si>
  <si>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</si>
  <si>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</si>
  <si>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</si>
  <si>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</si>
  <si>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</si>
  <si>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</si>
  <si>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</si>
  <si>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</si>
  <si>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</si>
  <si>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</si>
  <si>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</si>
  <si>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</si>
  <si>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</si>
  <si>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</si>
  <si>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</si>
  <si>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</si>
  <si>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</si>
  <si>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</si>
  <si>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</si>
  <si>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</si>
  <si>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</si>
  <si>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</si>
  <si>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</si>
  <si>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</si>
  <si>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</si>
  <si>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</si>
  <si>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</si>
  <si>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</si>
  <si>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</si>
  <si>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</si>
  <si>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</si>
  <si>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</si>
  <si>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</si>
  <si>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</si>
  <si>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</si>
  <si>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</si>
  <si>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</si>
  <si>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</si>
  <si>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</si>
  <si>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</si>
  <si>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</si>
  <si>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</si>
  <si>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</si>
  <si>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</si>
  <si>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</si>
  <si>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</si>
  <si>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</si>
  <si>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</si>
  <si>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</si>
  <si>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</si>
  <si>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</si>
  <si>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</si>
  <si>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</si>
  <si>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</si>
  <si>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</si>
  <si>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</si>
  <si>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</si>
  <si>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</si>
  <si>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</si>
  <si>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</si>
  <si>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</si>
  <si>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</si>
  <si>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</si>
  <si>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</si>
  <si>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</si>
  <si>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</si>
  <si>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</si>
  <si>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</si>
  <si>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</si>
  <si>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</si>
  <si>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</si>
  <si>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</si>
  <si>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</si>
  <si>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</si>
  <si>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</si>
  <si>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</si>
  <si>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</si>
  <si>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</si>
  <si>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</si>
  <si>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</si>
  <si>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</si>
  <si>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</si>
  <si>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</si>
  <si>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</si>
  <si>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</si>
  <si>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</si>
  <si>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</si>
  <si>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</si>
  <si>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</si>
  <si>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</si>
  <si>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</si>
  <si>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</si>
  <si>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</si>
  <si>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</si>
  <si>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</si>
  <si>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</si>
  <si>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</si>
  <si>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</si>
  <si>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</si>
  <si>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</si>
  <si>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</si>
  <si>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</si>
  <si>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</si>
  <si>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</si>
  <si>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</si>
  <si>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</si>
  <si>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</si>
  <si>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</si>
  <si>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</si>
  <si>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</si>
  <si>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</si>
  <si>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</si>
  <si>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</si>
  <si>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</si>
  <si>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</si>
  <si>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</si>
  <si>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</si>
  <si>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</si>
  <si>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</si>
  <si>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</si>
  <si>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</si>
  <si>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</si>
  <si>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</si>
  <si>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</si>
  <si>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</si>
  <si>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</si>
  <si>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</si>
  <si>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</si>
  <si>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</si>
  <si>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</si>
  <si>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</si>
  <si>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</si>
  <si>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</si>
  <si>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</si>
  <si>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</si>
  <si>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</si>
  <si>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</si>
  <si>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</si>
  <si>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</si>
  <si>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</si>
  <si>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</si>
  <si>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</si>
  <si>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</si>
  <si>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</si>
  <si>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</si>
  <si>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</si>
  <si>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</si>
  <si>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</si>
  <si>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</si>
  <si>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</si>
  <si>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</si>
  <si>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</si>
  <si>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</si>
  <si>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</si>
  <si>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</si>
  <si>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</si>
  <si>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</si>
  <si>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</si>
  <si>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</si>
  <si>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</si>
  <si>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</si>
  <si>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</si>
  <si>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</si>
  <si>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</si>
  <si>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</si>
  <si>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</si>
  <si>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</si>
  <si>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</si>
  <si>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</si>
  <si>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</si>
  <si>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</si>
  <si>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</si>
  <si>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</si>
  <si>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</si>
  <si>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</si>
  <si>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</si>
  <si>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</si>
  <si>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</si>
  <si>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</si>
  <si>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</si>
  <si>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</si>
  <si>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</si>
  <si>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</si>
  <si>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</si>
  <si>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</si>
  <si>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</si>
  <si>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</si>
  <si>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</si>
  <si>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</si>
  <si>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</si>
  <si>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</si>
  <si>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</si>
  <si>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</si>
  <si>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</si>
  <si>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</si>
  <si>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</si>
  <si>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</si>
  <si>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</si>
  <si>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</si>
  <si>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</si>
  <si>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</si>
  <si>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</si>
  <si>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</si>
  <si>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</si>
  <si>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</si>
  <si>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</si>
  <si>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</si>
  <si>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</si>
  <si>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</si>
  <si>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</si>
  <si>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</si>
  <si>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</si>
  <si>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</si>
  <si>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</si>
  <si>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</si>
  <si>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</si>
  <si>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</si>
  <si>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</si>
  <si>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</si>
  <si>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</si>
  <si>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</si>
  <si>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</si>
  <si>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</si>
  <si>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</si>
  <si>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</si>
  <si>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</si>
  <si>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</si>
  <si>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</si>
  <si>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</si>
  <si>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</si>
  <si>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</si>
  <si>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</si>
  <si>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</si>
  <si>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</si>
  <si>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</si>
  <si>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</si>
  <si>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</si>
  <si>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</si>
  <si>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</si>
  <si>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</si>
  <si>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</si>
  <si>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</si>
  <si>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</si>
  <si>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</si>
  <si>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</si>
  <si>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</si>
  <si>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</si>
  <si>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</si>
  <si>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</si>
  <si>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</si>
  <si>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</si>
  <si>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</si>
  <si>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</si>
  <si>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</si>
  <si>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</si>
  <si>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</si>
  <si>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</si>
  <si>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</si>
  <si>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</si>
  <si>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</si>
  <si>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</si>
  <si>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</si>
  <si>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</si>
  <si>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</si>
  <si>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</si>
  <si>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</si>
  <si>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</si>
  <si>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</si>
  <si>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</si>
  <si>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</si>
  <si>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</si>
  <si>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</si>
  <si>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</si>
  <si>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</si>
  <si>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</si>
  <si>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</si>
  <si>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</si>
  <si>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</si>
  <si>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</si>
  <si>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</si>
  <si>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</si>
  <si>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</si>
  <si>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</si>
  <si>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</si>
  <si>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</si>
  <si>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</si>
  <si>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</si>
  <si>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</si>
  <si>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</si>
  <si>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</si>
  <si>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</si>
  <si>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</si>
  <si>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</si>
  <si>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</si>
  <si>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</si>
  <si>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</si>
  <si>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</si>
  <si>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</si>
  <si>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</si>
  <si>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</si>
  <si>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</si>
  <si>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</si>
  <si>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</si>
  <si>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</si>
  <si>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</si>
  <si>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</si>
  <si>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</si>
  <si>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</si>
  <si>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</si>
  <si>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</si>
  <si>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</si>
  <si>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</si>
  <si>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</si>
  <si>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</si>
  <si>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</si>
  <si>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</si>
  <si>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</si>
  <si>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</si>
  <si>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</si>
  <si>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</si>
  <si>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</si>
  <si>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</si>
  <si>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</si>
  <si>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</si>
  <si>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</si>
  <si>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</si>
  <si>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</si>
  <si>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</si>
  <si>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</si>
  <si>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</si>
  <si>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</si>
  <si>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</si>
  <si>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</si>
  <si>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</si>
  <si>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</si>
  <si>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</si>
  <si>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</si>
  <si>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</si>
  <si>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</si>
  <si>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</si>
  <si>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</si>
  <si>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</si>
  <si>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</si>
  <si>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</si>
  <si>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</si>
  <si>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</si>
  <si>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</si>
  <si>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</si>
  <si>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</si>
  <si>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</si>
  <si>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</si>
  <si>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</si>
  <si>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</si>
  <si>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</si>
  <si>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</si>
  <si>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</si>
  <si>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</si>
  <si>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</si>
  <si>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</si>
  <si>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</si>
  <si>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</si>
  <si>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</si>
  <si>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</si>
  <si>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</si>
  <si>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</si>
  <si>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</si>
  <si>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</si>
  <si>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</si>
  <si>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</si>
  <si>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</si>
  <si>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</si>
  <si>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</si>
  <si>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</si>
  <si>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</si>
  <si>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</si>
  <si>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</si>
  <si>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</si>
  <si>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</si>
  <si>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</si>
  <si>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</si>
  <si>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</si>
  <si>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</si>
  <si>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</si>
  <si>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</si>
  <si>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</si>
  <si>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</si>
  <si>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</si>
  <si>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</si>
  <si>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</si>
  <si>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</si>
  <si>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</si>
  <si>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</si>
  <si>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</si>
  <si>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</si>
  <si>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</si>
  <si>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</si>
  <si>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</si>
  <si>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</si>
  <si>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</si>
  <si>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</si>
  <si>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</si>
  <si>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</si>
  <si>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</si>
  <si>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</si>
  <si>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</si>
  <si>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</si>
  <si>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</si>
  <si>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</si>
  <si>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</si>
  <si>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</si>
  <si>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</si>
  <si>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</si>
  <si>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</si>
  <si>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</si>
  <si>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</si>
  <si>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</si>
  <si>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</si>
  <si>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</si>
  <si>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</si>
  <si>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</si>
  <si>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</si>
  <si>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</si>
  <si>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</si>
  <si>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</si>
  <si>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</si>
  <si>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</si>
  <si>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</si>
  <si>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</si>
  <si>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</si>
  <si>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</si>
  <si>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</si>
  <si>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</si>
  <si>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</si>
  <si>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</si>
  <si>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</si>
  <si>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</si>
  <si>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</si>
  <si>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</si>
  <si>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</si>
  <si>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</si>
  <si>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</si>
  <si>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</si>
  <si>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</si>
  <si>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</si>
  <si>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</si>
  <si>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</si>
  <si>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</si>
  <si>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</si>
  <si>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</si>
  <si>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</si>
  <si>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</si>
  <si>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</si>
  <si>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</si>
  <si>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</si>
  <si>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</si>
  <si>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</si>
  <si>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</si>
  <si>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</si>
  <si>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</si>
  <si>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</si>
  <si>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</si>
  <si>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</si>
  <si>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</si>
  <si>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</si>
  <si>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</si>
  <si>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</si>
  <si>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</si>
  <si>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</si>
  <si>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</si>
  <si>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</si>
  <si>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</si>
  <si>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</si>
  <si>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</si>
  <si>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</si>
  <si>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</si>
  <si>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</si>
  <si>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</si>
  <si>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</si>
  <si>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</si>
  <si>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</si>
  <si>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</si>
  <si>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</si>
  <si>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</si>
  <si>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</si>
  <si>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</si>
  <si>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</si>
  <si>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</si>
  <si>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</si>
  <si>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</si>
  <si>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</si>
  <si>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</si>
  <si>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</si>
  <si>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</si>
  <si>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</si>
  <si>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</si>
  <si>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</si>
  <si>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</si>
  <si>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</si>
  <si>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</si>
  <si>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</si>
  <si>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</si>
  <si>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</si>
  <si>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</si>
  <si>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</si>
  <si>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</si>
  <si>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</si>
  <si>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</si>
  <si>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</si>
  <si>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</si>
  <si>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</si>
  <si>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</si>
  <si>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</si>
  <si>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</si>
  <si>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</si>
  <si>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</si>
  <si>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</si>
  <si>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</si>
  <si>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</si>
  <si>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</si>
  <si>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</si>
  <si>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</si>
  <si>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</si>
  <si>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</si>
  <si>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</si>
  <si>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</si>
  <si>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</si>
  <si>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</si>
  <si>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</si>
  <si>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</si>
  <si>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</si>
  <si>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</si>
  <si>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</si>
  <si>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</si>
  <si>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</si>
  <si>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</si>
  <si>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</si>
  <si>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</si>
  <si>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</si>
  <si>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</si>
  <si>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</si>
  <si>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</si>
  <si>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</si>
  <si>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</si>
  <si>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</si>
  <si>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</si>
  <si>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</si>
  <si>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</si>
  <si>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</si>
  <si>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</si>
  <si>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</si>
  <si>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</si>
  <si>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</si>
  <si>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</si>
  <si>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</si>
  <si>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</si>
  <si>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</si>
  <si>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</si>
  <si>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</si>
  <si>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</si>
  <si>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</si>
  <si>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</si>
  <si>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</si>
  <si>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</si>
  <si>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</si>
  <si>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</si>
  <si>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</si>
  <si>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</si>
  <si>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</si>
  <si>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</si>
  <si>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</si>
  <si>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</si>
  <si>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</si>
  <si>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</si>
  <si>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</si>
  <si>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</si>
  <si>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</si>
  <si>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</si>
  <si>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</si>
  <si>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</si>
  <si>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</si>
  <si>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</si>
  <si>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</si>
  <si>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</si>
  <si>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</si>
  <si>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</si>
  <si>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</si>
  <si>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</si>
  <si>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</si>
  <si>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</si>
  <si>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</si>
  <si>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</si>
  <si>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</si>
  <si>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</si>
  <si>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</si>
  <si>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</si>
  <si>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</si>
  <si>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</si>
  <si>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</si>
  <si>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</si>
  <si>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</si>
  <si>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</si>
  <si>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</si>
  <si>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</si>
  <si>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</si>
  <si>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</si>
  <si>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</si>
  <si>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</si>
  <si>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</si>
  <si>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</si>
  <si>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</si>
  <si>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</si>
  <si>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</si>
  <si>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</si>
  <si>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</si>
  <si>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</si>
  <si>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</si>
  <si>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</si>
  <si>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</si>
  <si>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</si>
  <si>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</si>
  <si>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</si>
  <si>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</si>
  <si>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</si>
  <si>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</si>
  <si>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</si>
  <si>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</si>
  <si>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</si>
  <si>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</si>
  <si>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</si>
  <si>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</si>
  <si>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</si>
  <si>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</si>
  <si>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</si>
  <si>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</si>
  <si>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</si>
  <si>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</si>
  <si>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</si>
  <si>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</si>
  <si>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</si>
  <si>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</si>
  <si>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</si>
  <si>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</si>
  <si>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</si>
  <si>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</si>
  <si>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</si>
  <si>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</si>
  <si>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</si>
  <si>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</si>
  <si>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</si>
  <si>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</si>
  <si>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</si>
  <si>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</si>
  <si>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</si>
  <si>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</si>
  <si>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</si>
  <si>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</si>
  <si>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</si>
  <si>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</si>
  <si>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</si>
  <si>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</si>
  <si>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</si>
  <si>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</si>
  <si>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</si>
  <si>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</si>
  <si>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</si>
  <si>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</si>
  <si>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</si>
  <si>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</si>
  <si>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</si>
  <si>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</si>
  <si>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</si>
  <si>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</si>
  <si>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</si>
  <si>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</si>
  <si>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</si>
  <si>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</si>
  <si>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</si>
  <si>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</si>
  <si>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</si>
  <si>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</si>
  <si>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</si>
  <si>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</si>
  <si>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</si>
  <si>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</si>
  <si>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</si>
  <si>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</si>
  <si>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</si>
  <si>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</si>
  <si>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</si>
  <si>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</si>
  <si>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</si>
  <si>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</si>
  <si>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</si>
  <si>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</si>
  <si>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</si>
  <si>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</si>
  <si>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</si>
  <si>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</si>
  <si>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</si>
  <si>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</si>
  <si>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</si>
  <si>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</si>
  <si>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</si>
  <si>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</si>
  <si>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</si>
  <si>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</si>
  <si>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</si>
  <si>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</si>
  <si>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</si>
  <si>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</si>
  <si>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</si>
  <si>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</si>
  <si>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</si>
  <si>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</si>
  <si>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</si>
  <si>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</si>
  <si>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</si>
  <si>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</si>
  <si>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</si>
  <si>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</si>
  <si>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</si>
  <si>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</si>
  <si>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</si>
  <si>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</si>
  <si>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</si>
  <si>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</si>
  <si>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</si>
  <si>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</si>
  <si>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</si>
  <si>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</si>
  <si>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</si>
  <si>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</si>
  <si>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</si>
  <si>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</si>
  <si>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</si>
  <si>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</si>
  <si>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</si>
  <si>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</si>
  <si>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</si>
  <si>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</si>
  <si>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</si>
  <si>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</si>
  <si>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</si>
  <si>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</si>
  <si>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</si>
  <si>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</si>
  <si>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</si>
  <si>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</si>
  <si>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</si>
  <si>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</si>
  <si>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</si>
  <si>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</si>
  <si>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</si>
  <si>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</si>
  <si>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</si>
  <si>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</si>
  <si>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</si>
  <si>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</si>
  <si>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</si>
  <si>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</si>
  <si>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</si>
  <si>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</si>
  <si>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</si>
  <si>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</si>
  <si>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</si>
  <si>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</si>
  <si>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</si>
  <si>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</si>
  <si>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</si>
  <si>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</si>
  <si>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</si>
  <si>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</si>
  <si>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</si>
  <si>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</si>
  <si>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</si>
  <si>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</si>
  <si>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</si>
  <si>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</si>
  <si>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</si>
  <si>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</si>
  <si>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</si>
  <si>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</si>
  <si>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</si>
  <si>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</si>
  <si>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</si>
  <si>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</si>
  <si>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</si>
  <si>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</si>
  <si>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</si>
  <si>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</si>
  <si>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</si>
  <si>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</si>
  <si>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</si>
  <si>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</si>
  <si>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</si>
  <si>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</si>
  <si>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</si>
  <si>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</si>
  <si>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</si>
  <si>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</si>
  <si>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</si>
  <si>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</si>
  <si>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</si>
  <si>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</si>
  <si>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</si>
  <si>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</si>
  <si>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</si>
  <si>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</si>
  <si>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</si>
  <si>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</si>
  <si>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</si>
  <si>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</si>
  <si>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</si>
  <si>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</si>
  <si>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</si>
  <si>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</si>
  <si>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</si>
  <si>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</si>
  <si>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</si>
  <si>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</si>
  <si>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</si>
  <si>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</si>
  <si>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</si>
  <si>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</si>
  <si>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</si>
  <si>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</si>
  <si>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</si>
  <si>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</si>
  <si>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</si>
  <si>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</si>
  <si>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</si>
  <si>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</si>
  <si>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</si>
  <si>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</si>
  <si>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</si>
  <si>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</si>
  <si>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</si>
  <si>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</si>
  <si>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</si>
  <si>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</si>
  <si>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</si>
  <si>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</si>
  <si>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</si>
  <si>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</si>
  <si>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</si>
  <si>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</si>
  <si>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</si>
  <si>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</si>
  <si>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</si>
  <si>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</si>
  <si>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</si>
  <si>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</si>
  <si>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</si>
  <si>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</si>
  <si>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</si>
  <si>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</si>
  <si>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</si>
  <si>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</si>
  <si>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</si>
  <si>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</si>
  <si>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</si>
  <si>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</si>
  <si>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</si>
  <si>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</si>
  <si>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</si>
  <si>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</si>
  <si>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</si>
  <si>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</si>
  <si>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</si>
  <si>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</si>
  <si>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</si>
  <si>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</si>
  <si>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</si>
  <si>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</si>
  <si>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</si>
  <si>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</si>
  <si>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</si>
  <si>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</si>
  <si>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</si>
  <si>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</si>
  <si>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</si>
  <si>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</si>
  <si>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</si>
  <si>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</si>
  <si>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</si>
  <si>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</si>
  <si>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</si>
  <si>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</si>
  <si>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</si>
  <si>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</si>
  <si>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</si>
  <si>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</si>
  <si>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</si>
  <si>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</si>
  <si>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</si>
  <si>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</si>
  <si>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</si>
  <si>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</si>
  <si>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</si>
  <si>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</si>
  <si>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</si>
  <si>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</si>
  <si>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</si>
  <si>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</si>
  <si>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</si>
  <si>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</si>
  <si>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</si>
  <si>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</si>
  <si>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</si>
  <si>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</si>
  <si>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</si>
  <si>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</si>
  <si>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</si>
  <si>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</si>
  <si>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</si>
  <si>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</si>
  <si>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</si>
  <si>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</si>
  <si>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</si>
  <si>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</si>
  <si>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</si>
  <si>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</si>
  <si>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</si>
  <si>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</si>
  <si>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</si>
  <si>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</si>
  <si>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</si>
  <si>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</si>
  <si>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</si>
  <si>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</si>
  <si>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</si>
  <si>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</si>
  <si>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</si>
  <si>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</si>
  <si>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</si>
  <si>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</si>
  <si>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</si>
  <si>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</si>
  <si>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</si>
  <si>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</si>
  <si>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</si>
  <si>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</si>
  <si>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</si>
  <si>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</si>
  <si>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</si>
  <si>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</si>
  <si>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</si>
  <si>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</si>
  <si>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</si>
  <si>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</si>
  <si>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</si>
  <si>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</si>
  <si>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</si>
  <si>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</si>
  <si>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</si>
  <si>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</si>
  <si>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</si>
  <si>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</si>
  <si>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</si>
  <si>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</si>
  <si>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</si>
  <si>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</si>
  <si>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</si>
  <si>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</si>
  <si>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</si>
  <si>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</si>
  <si>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</si>
  <si>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</si>
  <si>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</si>
  <si>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</si>
  <si>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</si>
  <si>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</si>
  <si>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</si>
  <si>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</si>
  <si>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</si>
  <si>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</si>
  <si>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</si>
  <si>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</si>
  <si>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</si>
  <si>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</si>
  <si>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</si>
  <si>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</si>
  <si>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</si>
  <si>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</si>
  <si>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</si>
  <si>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</si>
  <si>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</si>
  <si>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</si>
  <si>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</si>
  <si>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</si>
  <si>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</si>
  <si>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</si>
  <si>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</si>
  <si>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</si>
  <si>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</si>
  <si>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</si>
  <si>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</si>
  <si>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</si>
  <si>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</si>
  <si>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</si>
  <si>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</si>
  <si>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</si>
  <si>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</si>
  <si>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</si>
  <si>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</si>
  <si>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</si>
  <si>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</si>
  <si>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</si>
  <si>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</si>
  <si>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</si>
  <si>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</si>
  <si>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</si>
  <si>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</si>
  <si>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</si>
  <si>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</si>
  <si>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</si>
  <si>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</si>
  <si>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</si>
  <si>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</si>
  <si>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</si>
  <si>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</si>
  <si>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</si>
  <si>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</si>
  <si>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</si>
  <si>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</si>
  <si>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</si>
  <si>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</si>
  <si>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</si>
  <si>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</si>
  <si>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</si>
  <si>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</si>
  <si>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</si>
  <si>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</si>
  <si>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</si>
  <si>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</si>
  <si>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</si>
  <si>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</si>
  <si>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</si>
  <si>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</si>
  <si>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</si>
  <si>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</si>
  <si>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</si>
  <si>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</si>
  <si>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</si>
  <si>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</si>
  <si>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</si>
  <si>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</si>
  <si>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</si>
  <si>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</si>
  <si>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</si>
  <si>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</si>
  <si>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</si>
  <si>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</si>
  <si>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</si>
  <si>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</si>
  <si>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</si>
  <si>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</si>
  <si>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</si>
  <si>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</si>
  <si>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</si>
  <si>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</si>
  <si>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</si>
  <si>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</si>
  <si>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</si>
  <si>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</si>
  <si>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</si>
  <si>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</si>
  <si>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</si>
  <si>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</si>
  <si>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</si>
  <si>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</si>
  <si>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</si>
  <si>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</si>
  <si>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</si>
  <si>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</si>
  <si>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</si>
  <si>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</si>
  <si>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</si>
  <si>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</si>
  <si>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</si>
  <si>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</si>
  <si>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</si>
  <si>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</si>
  <si>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</si>
  <si>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</si>
  <si>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</si>
  <si>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</si>
  <si>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</si>
  <si>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</si>
  <si>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</si>
  <si>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</si>
  <si>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</si>
  <si>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</si>
  <si>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</si>
  <si>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</si>
  <si>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</si>
  <si>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</si>
  <si>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</si>
  <si>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</si>
  <si>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</si>
  <si>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</si>
  <si>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</si>
  <si>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</si>
  <si>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</si>
  <si>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</si>
  <si>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</si>
  <si>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</si>
  <si>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</si>
  <si>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</si>
  <si>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</si>
  <si>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</si>
  <si>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</si>
  <si>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</si>
  <si>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</si>
  <si>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</si>
  <si>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</si>
  <si>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</si>
  <si>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</si>
  <si>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</si>
  <si>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</si>
  <si>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</si>
  <si>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</si>
  <si>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</si>
  <si>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</si>
  <si>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</si>
  <si>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</si>
  <si>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</si>
  <si>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</si>
  <si>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</si>
  <si>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</si>
  <si>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</si>
  <si>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</si>
  <si>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</si>
  <si>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</si>
  <si>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</si>
  <si>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</si>
  <si>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</si>
  <si>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</si>
  <si>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</si>
  <si>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</si>
  <si>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</si>
  <si>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</si>
  <si>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</si>
  <si>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</si>
  <si>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</si>
  <si>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</si>
  <si>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</si>
  <si>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</si>
  <si>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</si>
  <si>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</si>
  <si>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</si>
  <si>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</si>
  <si>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</si>
  <si>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</si>
  <si>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</si>
  <si>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</si>
  <si>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</si>
  <si>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</si>
  <si>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</si>
  <si>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</si>
  <si>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</si>
  <si>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</si>
  <si>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</si>
  <si>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</si>
  <si>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</si>
  <si>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</si>
  <si>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</si>
  <si>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</si>
  <si>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</si>
  <si>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</si>
  <si>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</si>
  <si>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</si>
  <si>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</si>
  <si>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</si>
  <si>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</si>
  <si>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</si>
  <si>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</si>
  <si>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</si>
  <si>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</si>
  <si>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</si>
  <si>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</si>
  <si>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</si>
  <si>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</si>
  <si>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</si>
  <si>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</si>
  <si>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</si>
  <si>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</si>
  <si>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</si>
  <si>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</si>
  <si>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</si>
  <si>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</si>
  <si>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</si>
  <si>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</si>
  <si>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</si>
  <si>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</si>
  <si>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</si>
  <si>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</si>
  <si>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</si>
  <si>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</si>
  <si>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</si>
  <si>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</si>
  <si>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</si>
  <si>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</si>
  <si>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</si>
  <si>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</si>
  <si>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</si>
  <si>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</si>
  <si>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</si>
  <si>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</si>
  <si>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</si>
  <si>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</si>
  <si>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</si>
  <si>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</si>
  <si>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</si>
  <si>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</si>
  <si>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</si>
  <si>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</si>
  <si>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</si>
  <si>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</si>
  <si>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</si>
  <si>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</si>
  <si>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</si>
  <si>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</si>
  <si>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</si>
  <si>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</si>
  <si>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</si>
  <si>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</si>
  <si>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</si>
  <si>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</si>
  <si>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</si>
  <si>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</si>
  <si>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</si>
  <si>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</si>
  <si>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</si>
  <si>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</si>
  <si>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</si>
  <si>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</si>
  <si>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</si>
  <si>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</si>
  <si>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</si>
  <si>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</si>
  <si>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</si>
  <si>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</si>
  <si>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</si>
  <si>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</si>
  <si>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</si>
  <si>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</si>
  <si>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</si>
  <si>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</si>
  <si>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</si>
  <si>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</si>
  <si>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</si>
  <si>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</si>
  <si>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</si>
  <si>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</si>
  <si>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</si>
  <si>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</si>
  <si>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</si>
  <si>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</si>
  <si>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</si>
  <si>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</si>
  <si>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</si>
  <si>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</si>
  <si>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</si>
  <si>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</si>
  <si>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</si>
  <si>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</si>
  <si>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</si>
  <si>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</si>
  <si>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</si>
  <si>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</si>
  <si>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</si>
  <si>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</si>
  <si>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</si>
  <si>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</si>
  <si>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</si>
  <si>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</si>
  <si>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</si>
  <si>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</si>
  <si>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</si>
  <si>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</si>
  <si>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</si>
  <si>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</si>
  <si>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</si>
  <si>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</si>
  <si>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</si>
  <si>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</si>
  <si>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</si>
  <si>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</si>
  <si>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</si>
  <si>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</si>
  <si>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</si>
  <si>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</si>
  <si>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</si>
  <si>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</si>
  <si>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</si>
  <si>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</si>
  <si>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</si>
  <si>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</si>
  <si>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</si>
  <si>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</si>
  <si>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</si>
  <si>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</si>
  <si>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</si>
  <si>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</si>
  <si>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</si>
  <si>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</si>
  <si>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</si>
  <si>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</si>
  <si>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</si>
  <si>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</si>
  <si>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</si>
  <si>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</si>
  <si>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</si>
  <si>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</si>
  <si>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</si>
  <si>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</si>
  <si>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</si>
  <si>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</si>
  <si>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</si>
  <si>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</si>
  <si>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</si>
  <si>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</si>
  <si>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</si>
  <si>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</si>
  <si>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</si>
  <si>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</si>
  <si>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</si>
  <si>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</si>
  <si>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</si>
  <si>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</si>
  <si>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</si>
  <si>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</si>
  <si>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</si>
  <si>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</si>
  <si>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</si>
  <si>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</si>
  <si>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</si>
  <si>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</si>
  <si>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</si>
  <si>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</si>
  <si>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</si>
  <si>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</si>
  <si>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</si>
  <si>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</si>
  <si>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</si>
  <si>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</si>
  <si>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</si>
  <si>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</si>
  <si>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</si>
  <si>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</si>
  <si>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</si>
  <si>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</si>
  <si>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</si>
  <si>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</si>
  <si>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</si>
  <si>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</si>
  <si>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</si>
  <si>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</si>
  <si>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</si>
  <si>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</si>
  <si>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</si>
  <si>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</si>
  <si>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</si>
  <si>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</si>
  <si>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</si>
  <si>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</si>
  <si>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</si>
  <si>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</si>
  <si>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</si>
  <si>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</si>
  <si>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</si>
  <si>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</si>
  <si>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</si>
  <si>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</si>
  <si>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</si>
  <si>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</si>
  <si>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</si>
  <si>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</si>
  <si>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</si>
  <si>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</si>
  <si>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</si>
  <si>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</si>
  <si>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</si>
  <si>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</si>
  <si>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</si>
  <si>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</si>
  <si>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</si>
  <si>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</si>
  <si>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</si>
  <si>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</si>
  <si>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</si>
  <si>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</si>
  <si>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</si>
  <si>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</si>
  <si>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</si>
  <si>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</si>
  <si>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</si>
  <si>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</si>
  <si>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</si>
  <si>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</si>
  <si>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</si>
  <si>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</si>
  <si>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</si>
  <si>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</si>
  <si>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</si>
  <si>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</si>
  <si>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</si>
  <si>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</si>
  <si>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</si>
  <si>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</si>
  <si>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</si>
  <si>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</si>
  <si>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</si>
  <si>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</si>
  <si>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</si>
  <si>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</si>
  <si>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</si>
  <si>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</si>
  <si>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</si>
  <si>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</si>
  <si>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</si>
  <si>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</si>
  <si>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</si>
  <si>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</si>
  <si>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</si>
  <si>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</si>
  <si>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</si>
  <si>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</si>
  <si>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</si>
  <si>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</si>
  <si>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</si>
  <si>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</si>
  <si>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</si>
  <si>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</si>
  <si>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</si>
  <si>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</si>
  <si>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</si>
  <si>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</si>
  <si>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</si>
  <si>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</si>
  <si>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</si>
  <si>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</si>
  <si>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</si>
  <si>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</si>
  <si>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</si>
  <si>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</si>
  <si>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</si>
  <si>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</si>
  <si>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</si>
  <si>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</si>
  <si>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</si>
  <si>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</si>
  <si>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</si>
  <si>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</si>
  <si>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</si>
  <si>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</si>
  <si>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</si>
  <si>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</si>
  <si>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</si>
  <si>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</si>
  <si>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</si>
  <si>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</si>
  <si>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</si>
  <si>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</si>
  <si>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</si>
  <si>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</si>
  <si>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</si>
  <si>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</si>
  <si>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</si>
  <si>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</si>
  <si>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</si>
  <si>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</si>
  <si>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</si>
  <si>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</si>
  <si>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</si>
  <si>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</si>
  <si>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</si>
  <si>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</si>
  <si>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</si>
  <si>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</si>
  <si>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</si>
  <si>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</si>
  <si>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</si>
  <si>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</si>
  <si>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</si>
  <si>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</si>
  <si>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</si>
  <si>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</si>
  <si>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</si>
  <si>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</si>
  <si>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</si>
  <si>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</si>
  <si>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</si>
  <si>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</si>
  <si>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</si>
  <si>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</si>
  <si>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</si>
  <si>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</si>
  <si>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</si>
  <si>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</si>
  <si>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</si>
  <si>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</si>
  <si>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</si>
  <si>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</si>
  <si>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</si>
  <si>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</si>
  <si>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</si>
  <si>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</si>
  <si>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</si>
  <si>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</si>
  <si>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</si>
  <si>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</si>
  <si>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</si>
  <si>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</si>
  <si>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</si>
  <si>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</si>
  <si>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</si>
  <si>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</si>
  <si>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</si>
  <si>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</si>
  <si>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</si>
  <si>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</si>
  <si>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</si>
  <si>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</si>
  <si>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</si>
  <si>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</si>
  <si>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</si>
  <si>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</si>
  <si>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</si>
  <si>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</si>
  <si>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</si>
  <si>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</si>
  <si>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</si>
  <si>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</si>
  <si>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</si>
  <si>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</si>
  <si>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</si>
  <si>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</si>
  <si>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</si>
  <si>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</si>
  <si>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</si>
  <si>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</si>
  <si>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</si>
  <si>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</si>
  <si>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</si>
  <si>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</si>
  <si>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</si>
  <si>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</si>
  <si>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</si>
  <si>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</si>
  <si>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</si>
  <si>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</si>
  <si>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</si>
  <si>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</si>
  <si>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</si>
  <si>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</si>
  <si>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</si>
  <si>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</si>
  <si>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</si>
  <si>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</si>
  <si>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</si>
  <si>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</si>
  <si>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</si>
  <si>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</si>
  <si>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</si>
  <si>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</si>
  <si>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</si>
  <si>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</si>
  <si>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</si>
  <si>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</si>
  <si>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</si>
  <si>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</si>
  <si>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</si>
  <si>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</si>
  <si>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</si>
  <si>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</si>
  <si>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</si>
  <si>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</si>
  <si>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</si>
  <si>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</si>
  <si>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</si>
  <si>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</si>
  <si>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</si>
  <si>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</si>
  <si>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</si>
  <si>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</si>
  <si>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</si>
  <si>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</si>
  <si>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</si>
  <si>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</si>
  <si>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</si>
  <si>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</si>
  <si>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</si>
  <si>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</si>
  <si>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</si>
  <si>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</si>
  <si>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</si>
  <si>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</si>
  <si>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</si>
  <si>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</si>
  <si>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</si>
  <si>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</si>
  <si>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</si>
  <si>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</si>
  <si>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</si>
  <si>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</si>
  <si>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</si>
  <si>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</si>
  <si>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</si>
  <si>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</si>
  <si>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</si>
  <si>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</si>
  <si>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</si>
  <si>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</si>
  <si>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</si>
  <si>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</si>
  <si>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</si>
  <si>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</si>
  <si>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</si>
  <si>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</si>
  <si>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</si>
  <si>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</si>
  <si>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</si>
  <si>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</si>
  <si>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</si>
  <si>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</si>
  <si>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</si>
  <si>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</si>
  <si>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</si>
  <si>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</si>
  <si>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</si>
  <si>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</si>
  <si>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</si>
  <si>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</si>
  <si>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</si>
  <si>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</si>
  <si>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</si>
  <si>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</si>
  <si>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</si>
  <si>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</si>
  <si>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</si>
  <si>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</si>
  <si>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</si>
  <si>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</si>
  <si>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</si>
  <si>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</si>
  <si>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</si>
  <si>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</si>
  <si>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</si>
  <si>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</si>
  <si>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</si>
  <si>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</si>
  <si>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</si>
  <si>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</si>
  <si>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</si>
  <si>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</si>
  <si>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</si>
  <si>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</si>
  <si>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</si>
  <si>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</si>
  <si>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</si>
  <si>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</si>
  <si>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</si>
  <si>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</si>
  <si>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</si>
  <si>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</si>
  <si>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</si>
  <si>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</si>
  <si>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</si>
  <si>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</si>
  <si>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</si>
  <si>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</si>
  <si>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</si>
  <si>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</si>
  <si>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</si>
  <si>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</si>
  <si>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</si>
  <si>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</si>
  <si>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</si>
  <si>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</si>
  <si>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</si>
  <si>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</si>
  <si>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</si>
  <si>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</si>
  <si>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</si>
  <si>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</si>
  <si>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</si>
  <si>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</si>
  <si>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</si>
  <si>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</si>
  <si>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</si>
  <si>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</si>
  <si>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</si>
  <si>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</si>
  <si>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</si>
  <si>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</si>
  <si>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</si>
  <si>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</si>
  <si>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</si>
  <si>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</si>
  <si>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</si>
  <si>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</si>
  <si>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</si>
  <si>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</si>
  <si>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</si>
  <si>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</si>
  <si>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</si>
  <si>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</si>
  <si>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</si>
  <si>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</si>
  <si>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</si>
  <si>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</si>
  <si>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</si>
  <si>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</si>
  <si>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</si>
  <si>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</si>
  <si>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</si>
  <si>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</si>
  <si>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</si>
  <si>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</si>
  <si>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</si>
  <si>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</si>
  <si>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</si>
  <si>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</si>
  <si>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</si>
  <si>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</si>
  <si>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</si>
  <si>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</si>
  <si>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</si>
  <si>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</si>
  <si>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</si>
  <si>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</si>
  <si>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</si>
  <si>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</si>
  <si>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</si>
  <si>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</si>
  <si>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</si>
  <si>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</si>
  <si>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</si>
  <si>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</si>
  <si>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</si>
  <si>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</si>
  <si>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</si>
  <si>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</si>
  <si>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</si>
  <si>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</si>
  <si>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</si>
  <si>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</si>
  <si>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</si>
  <si>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</si>
  <si>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</si>
  <si>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</si>
  <si>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</si>
  <si>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</si>
  <si>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</si>
  <si>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</si>
  <si>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</si>
  <si>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</si>
  <si>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</si>
  <si>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</si>
  <si>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</si>
  <si>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</si>
  <si>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</si>
  <si>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</si>
  <si>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</si>
  <si>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</si>
  <si>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</si>
  <si>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</si>
  <si>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</si>
  <si>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</si>
  <si>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</si>
  <si>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</si>
  <si>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</si>
  <si>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</si>
  <si>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</si>
  <si>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</si>
  <si>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</si>
  <si>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</si>
  <si>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</si>
  <si>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</si>
  <si>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</si>
  <si>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</si>
  <si>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</si>
  <si>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</si>
  <si>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</si>
  <si>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</si>
  <si>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</si>
  <si>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</si>
  <si>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</si>
  <si>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</si>
  <si>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</si>
  <si>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</si>
  <si>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</si>
  <si>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</si>
  <si>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</si>
  <si>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</si>
  <si>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</si>
  <si>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</si>
  <si>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</si>
  <si>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</si>
  <si>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</si>
  <si>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</si>
  <si>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</si>
  <si>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</si>
  <si>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</si>
  <si>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</si>
  <si>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</si>
  <si>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</si>
  <si>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</si>
  <si>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</si>
  <si>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</si>
  <si>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</si>
  <si>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</si>
  <si>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</si>
  <si>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</si>
  <si>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</si>
  <si>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</si>
  <si>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</si>
  <si>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</si>
  <si>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</si>
  <si>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</si>
  <si>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</si>
  <si>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</si>
  <si>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</si>
  <si>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</si>
  <si>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</si>
  <si>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</si>
  <si>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</si>
  <si>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</si>
  <si>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</si>
  <si>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</si>
  <si>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</si>
  <si>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</si>
  <si>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</si>
  <si>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</si>
  <si>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</si>
  <si>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</si>
  <si>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</si>
  <si>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</si>
  <si>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</si>
  <si>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</si>
  <si>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</si>
  <si>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</si>
  <si>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</si>
  <si>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</si>
  <si>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</si>
  <si>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</si>
  <si>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</si>
  <si>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</si>
  <si>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</si>
  <si>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</si>
  <si>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</si>
  <si>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</si>
  <si>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</si>
  <si>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</si>
  <si>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</si>
  <si>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</si>
  <si>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</si>
  <si>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</si>
  <si>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</si>
  <si>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</si>
  <si>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</si>
  <si>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</si>
  <si>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</si>
  <si>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</si>
  <si>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</si>
  <si>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</si>
  <si>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</si>
  <si>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</si>
  <si>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</si>
  <si>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</si>
  <si>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</si>
  <si>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</si>
  <si>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</si>
  <si>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</si>
  <si>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</si>
  <si>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</si>
  <si>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</si>
  <si>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</si>
  <si>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</si>
  <si>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</si>
  <si>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</si>
  <si>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</si>
  <si>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</si>
  <si>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</si>
  <si>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</si>
  <si>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</si>
  <si>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</si>
  <si>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</si>
  <si>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</si>
  <si>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</si>
  <si>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</si>
  <si>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</si>
  <si>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</si>
  <si>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</si>
  <si>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</si>
  <si>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</si>
  <si>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</si>
  <si>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</si>
  <si>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</si>
  <si>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</si>
  <si>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</si>
  <si>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</si>
  <si>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</si>
  <si>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</si>
  <si>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</si>
  <si>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</si>
  <si>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</si>
  <si>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</si>
  <si>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</si>
  <si>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</si>
  <si>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</si>
  <si>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</si>
  <si>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</si>
  <si>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</si>
  <si>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</si>
  <si>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</si>
  <si>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</si>
  <si>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</si>
  <si>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</si>
  <si>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</si>
  <si>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</si>
  <si>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</si>
  <si>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</si>
  <si>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</si>
  <si>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</si>
  <si>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</si>
  <si>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</si>
  <si>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</si>
  <si>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</si>
  <si>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</si>
  <si>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</si>
  <si>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</si>
  <si>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</si>
  <si>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</si>
  <si>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</si>
  <si>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</si>
  <si>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</si>
  <si>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</si>
  <si>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</si>
  <si>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</si>
  <si>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</si>
  <si>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</si>
  <si>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</si>
  <si>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</si>
  <si>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</si>
  <si>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</si>
  <si>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</si>
  <si>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</si>
  <si>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</si>
  <si>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</si>
  <si>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</si>
  <si>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</si>
  <si>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</si>
  <si>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</si>
  <si>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</si>
  <si>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</si>
  <si>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</si>
  <si>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</si>
  <si>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</si>
  <si>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</si>
  <si>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</si>
  <si>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</si>
  <si>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</si>
  <si>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</si>
  <si>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</si>
  <si>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</si>
  <si>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</si>
  <si>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</si>
  <si>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</si>
  <si>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</si>
  <si>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</si>
  <si>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</si>
  <si>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</si>
  <si>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</si>
  <si>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</si>
  <si>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</si>
  <si>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</si>
  <si>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</si>
  <si>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</si>
  <si>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</si>
  <si>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</si>
  <si>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</si>
  <si>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</si>
  <si>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</si>
  <si>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</si>
  <si>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</si>
  <si>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</si>
  <si>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</si>
  <si>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</si>
  <si>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</si>
  <si>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</si>
  <si>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</si>
  <si>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</si>
  <si>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</si>
  <si>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</si>
  <si>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</si>
  <si>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</si>
  <si>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</si>
  <si>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</si>
  <si>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</si>
  <si>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</si>
  <si>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</si>
  <si>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</si>
  <si>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</si>
  <si>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</si>
  <si>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</si>
  <si>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</si>
  <si>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</si>
  <si>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</si>
  <si>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</si>
  <si>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</si>
  <si>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</si>
  <si>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</si>
  <si>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</si>
  <si>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</si>
  <si>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</si>
  <si>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</si>
  <si>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</si>
  <si>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</si>
  <si>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</si>
  <si>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</si>
  <si>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</si>
  <si>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</si>
  <si>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</si>
  <si>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</si>
  <si>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</si>
  <si>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</si>
  <si>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</si>
  <si>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</si>
  <si>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</si>
  <si>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</si>
  <si>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</si>
  <si>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</si>
  <si>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</si>
  <si>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</si>
  <si>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</si>
  <si>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</si>
  <si>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</si>
  <si>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</si>
  <si>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</si>
  <si>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</si>
  <si>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</si>
  <si>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</si>
  <si>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</si>
  <si>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</si>
  <si>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</si>
  <si>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</si>
  <si>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</si>
  <si>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</si>
  <si>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</si>
  <si>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</si>
  <si>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</si>
  <si>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</si>
  <si>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</si>
  <si>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</si>
  <si>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</si>
  <si>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</si>
  <si>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</si>
  <si>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</si>
  <si>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</si>
  <si>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</si>
  <si>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</si>
  <si>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</si>
  <si>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</si>
  <si>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</si>
  <si>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</si>
  <si>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</si>
  <si>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</si>
  <si>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</si>
  <si>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</si>
  <si>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</si>
  <si>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</si>
  <si>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</si>
  <si>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</si>
  <si>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</si>
  <si>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</si>
  <si>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</si>
  <si>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</si>
  <si>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</si>
  <si>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</si>
  <si>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</si>
  <si>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</si>
  <si>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</si>
  <si>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</si>
  <si>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</si>
  <si>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</si>
  <si>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</si>
  <si>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</si>
  <si>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</si>
  <si>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</si>
  <si>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</si>
  <si>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</si>
  <si>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</si>
  <si>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</si>
  <si>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</si>
  <si>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</si>
  <si>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</si>
  <si>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</si>
  <si>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</si>
  <si>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</si>
  <si>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</si>
  <si>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</si>
  <si>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</si>
  <si>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</si>
  <si>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</si>
  <si>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</si>
  <si>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</si>
  <si>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</si>
  <si>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</si>
  <si>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</si>
  <si>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</si>
  <si>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</si>
  <si>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</si>
  <si>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</si>
  <si>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</si>
  <si>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</si>
  <si>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</si>
  <si>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</si>
  <si>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</si>
  <si>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</si>
  <si>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</si>
  <si>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</si>
  <si>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</si>
  <si>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</si>
  <si>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</si>
  <si>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</si>
  <si>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</si>
  <si>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</si>
  <si>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</si>
  <si>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</si>
  <si>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</si>
  <si>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</si>
  <si>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</si>
  <si>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</si>
  <si>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</si>
  <si>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</si>
  <si>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</si>
  <si>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</si>
  <si>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</si>
  <si>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</si>
  <si>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</si>
  <si>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</si>
  <si>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</si>
  <si>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</si>
  <si>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</si>
  <si>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</si>
  <si>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</si>
  <si>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</si>
  <si>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</si>
  <si>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</si>
  <si>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</si>
  <si>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</si>
  <si>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</si>
  <si>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</si>
  <si>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</si>
  <si>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</si>
  <si>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</si>
  <si>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</si>
  <si>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</si>
  <si>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</si>
  <si>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</si>
  <si>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</si>
  <si>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</si>
  <si>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</si>
  <si>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</si>
  <si>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</si>
  <si>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</si>
  <si>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</si>
  <si>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</si>
  <si>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</si>
  <si>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</si>
  <si>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</si>
  <si>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</si>
  <si>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</si>
  <si>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</si>
  <si>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</si>
  <si>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</si>
  <si>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</si>
  <si>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</si>
  <si>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</si>
  <si>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</si>
  <si>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</si>
  <si>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</si>
  <si>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</si>
  <si>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</si>
  <si>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</si>
  <si>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</si>
  <si>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</si>
  <si>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</si>
  <si>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</si>
  <si>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</si>
  <si>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</si>
  <si>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</si>
  <si>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</si>
  <si>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</si>
  <si>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</si>
  <si>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</si>
  <si>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</si>
  <si>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</si>
  <si>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</si>
  <si>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</si>
  <si>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</si>
  <si>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</si>
  <si>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</si>
  <si>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</si>
  <si>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</si>
  <si>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</si>
  <si>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</si>
  <si>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</si>
  <si>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</si>
  <si>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</si>
  <si>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</si>
  <si>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</si>
  <si>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</si>
  <si>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</si>
  <si>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</si>
  <si>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</si>
  <si>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</si>
  <si>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</si>
  <si>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</si>
  <si>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</si>
  <si>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</si>
  <si>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</si>
  <si>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</si>
  <si>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</si>
  <si>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</si>
  <si>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</si>
  <si>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</si>
  <si>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</si>
  <si>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</si>
  <si>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</si>
  <si>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</si>
  <si>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</si>
  <si>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</si>
  <si>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</si>
  <si>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</si>
  <si>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</si>
  <si>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</si>
  <si>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</si>
  <si>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</si>
  <si>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</si>
  <si>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</si>
  <si>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</si>
  <si>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</si>
  <si>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</si>
  <si>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</si>
  <si>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</si>
  <si>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</si>
  <si>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</si>
  <si>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</si>
  <si>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</si>
  <si>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</si>
  <si>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</si>
  <si>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</si>
  <si>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</si>
  <si>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</si>
  <si>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</si>
  <si>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</si>
  <si>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</si>
  <si>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</si>
  <si>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</si>
  <si>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</si>
  <si>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</si>
  <si>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</si>
  <si>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</si>
  <si>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</si>
  <si>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</si>
  <si>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</si>
  <si>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</si>
  <si>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</si>
  <si>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</si>
  <si>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</si>
  <si>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</si>
  <si>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</si>
  <si>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</si>
  <si>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</si>
  <si>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</si>
  <si>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</si>
  <si>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</si>
  <si>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</si>
  <si>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</si>
  <si>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</si>
  <si>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</si>
  <si>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</si>
  <si>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</si>
  <si>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</si>
  <si>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</si>
  <si>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</si>
  <si>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</si>
  <si>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</si>
  <si>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</si>
  <si>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</si>
  <si>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</si>
  <si>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</si>
  <si>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</si>
  <si>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</si>
  <si>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</si>
  <si>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</si>
  <si>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</si>
  <si>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</si>
  <si>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</si>
  <si>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</si>
  <si>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</si>
  <si>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</si>
  <si>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</si>
  <si>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</si>
  <si>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</si>
  <si>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</si>
  <si>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</si>
  <si>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</si>
  <si>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</si>
  <si>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</si>
  <si>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</si>
  <si>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</si>
  <si>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</si>
  <si>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</si>
  <si>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</si>
  <si>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</si>
  <si>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</si>
  <si>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</si>
  <si>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</si>
  <si>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</si>
  <si>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</si>
  <si>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</si>
  <si>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</si>
  <si>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</si>
  <si>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</si>
  <si>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</si>
  <si>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</si>
  <si>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</si>
  <si>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</si>
  <si>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</si>
  <si>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</si>
  <si>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</si>
  <si>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</si>
  <si>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</si>
  <si>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</si>
  <si>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</si>
  <si>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</si>
  <si>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</si>
  <si>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</si>
  <si>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</si>
  <si>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</si>
  <si>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</si>
  <si>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</si>
  <si>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</si>
  <si>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</si>
  <si>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</si>
  <si>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</si>
  <si>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</si>
  <si>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</si>
  <si>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</si>
  <si>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</si>
  <si>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</si>
  <si>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</si>
  <si>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</si>
  <si>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</si>
  <si>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</si>
  <si>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</si>
  <si>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</si>
  <si>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</si>
  <si>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</si>
  <si>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</si>
  <si>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</si>
  <si>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</si>
  <si>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</si>
  <si>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</si>
  <si>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</si>
  <si>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</si>
  <si>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</si>
  <si>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</si>
  <si>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</si>
  <si>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</si>
  <si>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</si>
  <si>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</si>
  <si>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</si>
  <si>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</si>
  <si>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</si>
  <si>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</si>
  <si>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</si>
  <si>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</si>
  <si>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</si>
  <si>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</si>
  <si>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</si>
  <si>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</si>
  <si>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</si>
  <si>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</si>
  <si>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</si>
  <si>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</si>
  <si>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</si>
  <si>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</si>
  <si>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</si>
  <si>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</si>
  <si>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</si>
  <si>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</si>
  <si>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</si>
  <si>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</si>
  <si>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</si>
  <si>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</si>
  <si>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</si>
  <si>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</si>
  <si>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</si>
  <si>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</si>
  <si>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</si>
  <si>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</si>
  <si>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</si>
  <si>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</si>
  <si>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</si>
  <si>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</si>
  <si>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</si>
  <si>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</si>
  <si>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</si>
  <si>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</si>
  <si>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</si>
  <si>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</si>
  <si>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</si>
  <si>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</si>
  <si>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</si>
  <si>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</si>
  <si>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</si>
  <si>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</si>
  <si>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</si>
  <si>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</si>
  <si>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</si>
  <si>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</si>
  <si>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</si>
  <si>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</si>
  <si>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</si>
  <si>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</si>
  <si>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</si>
  <si>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</si>
  <si>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</si>
  <si>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</si>
  <si>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</si>
  <si>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</si>
  <si>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</si>
  <si>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</si>
  <si>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</si>
  <si>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</si>
  <si>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</si>
  <si>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</si>
  <si>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</si>
  <si>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</si>
  <si>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</si>
  <si>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</si>
  <si>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</si>
  <si>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</si>
  <si>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</si>
  <si>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</si>
  <si>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</si>
  <si>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</si>
  <si>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</si>
  <si>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</si>
  <si>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</si>
  <si>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</si>
  <si>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</si>
  <si>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</si>
  <si>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</si>
  <si>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</si>
  <si>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</si>
  <si>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</si>
  <si>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</si>
  <si>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</si>
  <si>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</si>
  <si>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</si>
  <si>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</si>
  <si>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</si>
  <si>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</si>
  <si>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</si>
  <si>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</si>
  <si>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</si>
  <si>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</si>
  <si>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</si>
  <si>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</si>
  <si>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</si>
  <si>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</si>
  <si>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</si>
  <si>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</si>
  <si>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</si>
  <si>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</si>
  <si>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</si>
  <si>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</si>
  <si>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</si>
  <si>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</si>
  <si>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</si>
  <si>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</si>
  <si>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</si>
  <si>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</si>
  <si>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</si>
  <si>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</si>
  <si>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</si>
  <si>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</si>
  <si>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</si>
  <si>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</si>
  <si>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</si>
  <si>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</si>
  <si>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</si>
  <si>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</si>
  <si>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</si>
  <si>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</si>
  <si>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</si>
  <si>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</si>
  <si>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</si>
  <si>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</si>
  <si>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</si>
  <si>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</si>
  <si>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</si>
  <si>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</si>
  <si>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</si>
  <si>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</si>
  <si>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</si>
  <si>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</si>
  <si>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</si>
  <si>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</si>
  <si>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</si>
  <si>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</si>
  <si>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</si>
  <si>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</si>
  <si>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</si>
  <si>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</si>
  <si>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</si>
  <si>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</si>
  <si>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</si>
  <si>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</si>
  <si>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</si>
  <si>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</si>
  <si>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</si>
  <si>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</si>
  <si>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</si>
  <si>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</si>
  <si>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</si>
  <si>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</si>
  <si>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</si>
  <si>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</si>
  <si>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</si>
  <si>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</si>
  <si>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</si>
  <si>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</si>
  <si>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</si>
  <si>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</si>
  <si>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</si>
  <si>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</si>
  <si>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</si>
  <si>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</si>
  <si>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</si>
  <si>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</si>
  <si>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</si>
  <si>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</si>
  <si>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</si>
  <si>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</si>
  <si>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</si>
  <si>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</si>
  <si>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</si>
  <si>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</si>
  <si>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</si>
  <si>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</si>
  <si>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</si>
  <si>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</si>
  <si>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</si>
  <si>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</si>
  <si>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</si>
  <si>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</si>
  <si>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</si>
  <si>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</si>
  <si>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</si>
  <si>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</si>
  <si>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</si>
  <si>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</si>
  <si>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</si>
  <si>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</si>
  <si>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</si>
  <si>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</si>
  <si>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</si>
  <si>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</si>
  <si>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</si>
  <si>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</si>
  <si>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</si>
  <si>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</si>
  <si>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</si>
  <si>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</si>
  <si>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</si>
  <si>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</si>
  <si>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</si>
  <si>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</si>
  <si>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</si>
  <si>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</si>
  <si>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</si>
  <si>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</si>
  <si>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</si>
  <si>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</si>
  <si>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</si>
  <si>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</si>
  <si>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</si>
  <si>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</si>
  <si>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</si>
  <si>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</si>
  <si>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</si>
  <si>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</si>
  <si>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</si>
  <si>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</si>
  <si>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</si>
  <si>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</si>
  <si>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</si>
  <si>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</si>
  <si>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</si>
  <si>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</si>
  <si>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</si>
  <si>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</si>
  <si>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</si>
  <si>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</si>
  <si>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</si>
  <si>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</si>
  <si>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</si>
  <si>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</si>
  <si>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</si>
  <si>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</si>
  <si>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</si>
  <si>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</si>
  <si>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</si>
  <si>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</si>
  <si>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</si>
  <si>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</si>
  <si>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</si>
  <si>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</si>
  <si>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</si>
  <si>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</si>
  <si>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</si>
  <si>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</si>
  <si>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</si>
  <si>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</si>
  <si>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</si>
  <si>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</si>
  <si>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</si>
  <si>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</si>
  <si>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</si>
  <si>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</si>
  <si>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</si>
  <si>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</si>
  <si>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</si>
  <si>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</si>
  <si>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</si>
  <si>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</si>
  <si>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</si>
  <si>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</si>
  <si>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</si>
  <si>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</si>
  <si>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</si>
  <si>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</si>
  <si>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</si>
  <si>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</si>
  <si>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</si>
  <si>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</si>
  <si>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</si>
  <si>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</si>
  <si>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</si>
  <si>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</si>
  <si>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</si>
  <si>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</si>
  <si>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</si>
  <si>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</si>
  <si>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</si>
  <si>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</si>
  <si>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</si>
  <si>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</si>
  <si>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</si>
  <si>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</si>
  <si>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</si>
  <si>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</si>
  <si>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</si>
  <si>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</si>
  <si>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</si>
  <si>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</si>
  <si>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</si>
  <si>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</si>
  <si>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</si>
  <si>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</si>
  <si>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</si>
  <si>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</si>
  <si>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</si>
  <si>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</si>
  <si>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</si>
  <si>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</si>
  <si>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</si>
  <si>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</si>
  <si>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</si>
  <si>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</si>
  <si>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</si>
  <si>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</si>
  <si>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</si>
  <si>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</si>
  <si>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</si>
  <si>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</si>
  <si>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</si>
  <si>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</si>
  <si>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</si>
  <si>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</si>
  <si>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</si>
  <si>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</si>
  <si>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</si>
  <si>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</si>
  <si>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</si>
  <si>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</si>
  <si>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</si>
  <si>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</si>
  <si>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</si>
  <si>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</si>
  <si>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</si>
  <si>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</si>
  <si>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</si>
  <si>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</si>
  <si>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</si>
  <si>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</si>
  <si>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</si>
  <si>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</si>
  <si>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</si>
  <si>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</si>
  <si>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</si>
  <si>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</si>
  <si>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</si>
  <si>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</si>
  <si>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</si>
  <si>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</si>
  <si>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</si>
  <si>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</si>
  <si>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</si>
  <si>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</si>
  <si>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</si>
  <si>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</si>
  <si>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</si>
  <si>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</si>
  <si>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</si>
  <si>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</si>
  <si>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</si>
  <si>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</si>
  <si>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</si>
  <si>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</si>
  <si>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</si>
  <si>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</si>
  <si>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</si>
  <si>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</si>
  <si>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</si>
  <si>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</si>
  <si>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</si>
  <si>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</si>
  <si>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</si>
  <si>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</si>
  <si>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</si>
  <si>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</si>
  <si>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</si>
  <si>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</si>
  <si>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</si>
  <si>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</si>
  <si>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</si>
  <si>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</si>
  <si>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</si>
  <si>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</si>
  <si>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</si>
  <si>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</si>
  <si>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</si>
  <si>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</si>
  <si>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</si>
  <si>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</si>
  <si>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</si>
  <si>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</si>
  <si>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</si>
  <si>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</si>
  <si>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</si>
  <si>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</si>
  <si>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</si>
  <si>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</si>
  <si>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</si>
  <si>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</si>
  <si>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</si>
  <si>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</si>
  <si>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</si>
  <si>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</si>
  <si>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</si>
  <si>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</si>
  <si>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</si>
  <si>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</si>
  <si>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</si>
  <si>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</si>
  <si>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</si>
  <si>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</si>
  <si>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</si>
  <si>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</si>
  <si>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</si>
  <si>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</si>
  <si>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</si>
  <si>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</si>
  <si>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</si>
  <si>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</si>
  <si>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</si>
  <si>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</si>
  <si>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</si>
  <si>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</si>
  <si>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</si>
  <si>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</si>
  <si>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</si>
  <si>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</si>
  <si>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</si>
  <si>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</si>
  <si>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</si>
  <si>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</si>
  <si>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</si>
  <si>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</si>
  <si>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</si>
  <si>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</si>
  <si>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</si>
  <si>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</si>
  <si>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</si>
  <si>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</si>
  <si>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</si>
  <si>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</si>
  <si>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</si>
  <si>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</si>
  <si>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</si>
  <si>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</si>
  <si>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</si>
  <si>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</si>
  <si>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</si>
  <si>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</si>
  <si>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</si>
  <si>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</si>
  <si>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</si>
  <si>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</si>
  <si>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</si>
  <si>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</si>
  <si>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</si>
  <si>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</si>
  <si>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</si>
  <si>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</si>
  <si>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</si>
  <si>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</si>
  <si>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</si>
  <si>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</si>
  <si>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</si>
  <si>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</si>
  <si>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</si>
  <si>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</si>
  <si>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</si>
  <si>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</si>
  <si>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</si>
  <si>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</si>
  <si>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</si>
  <si>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</si>
  <si>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</si>
  <si>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</si>
  <si>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</si>
  <si>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</si>
  <si>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</si>
  <si>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</si>
  <si>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</si>
  <si>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</si>
  <si>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</si>
  <si>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</si>
  <si>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</si>
  <si>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</si>
  <si>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</si>
  <si>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</si>
  <si>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</si>
  <si>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</si>
  <si>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</si>
  <si>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</si>
  <si>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</si>
  <si>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</si>
  <si>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</si>
  <si>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</si>
  <si>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</si>
  <si>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</si>
  <si>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</si>
  <si>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</si>
  <si>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</si>
  <si>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</si>
  <si>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</si>
  <si>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</si>
  <si>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</si>
  <si>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</si>
  <si>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</si>
  <si>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</si>
  <si>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</si>
  <si>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</si>
  <si>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</si>
  <si>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</si>
  <si>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</si>
  <si>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</si>
  <si>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</si>
  <si>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</si>
  <si>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</si>
  <si>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</si>
  <si>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</si>
  <si>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</si>
  <si>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</si>
  <si>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</si>
  <si>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</si>
  <si>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</si>
  <si>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</si>
  <si>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</si>
  <si>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</si>
  <si>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</si>
  <si>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</si>
  <si>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</si>
  <si>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</si>
  <si>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</si>
  <si>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</si>
  <si>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</si>
  <si>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</si>
  <si>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</si>
  <si>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</si>
  <si>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</si>
  <si>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</si>
  <si>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</si>
  <si>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</si>
  <si>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</si>
  <si>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</si>
  <si>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</si>
  <si>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</si>
  <si>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</si>
  <si>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</si>
  <si>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</si>
  <si>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</si>
  <si>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</si>
  <si>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</si>
  <si>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</si>
  <si>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</si>
  <si>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</si>
  <si>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</si>
  <si>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</si>
  <si>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</si>
  <si>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</si>
  <si>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</si>
  <si>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</si>
  <si>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</si>
  <si>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</si>
  <si>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</si>
  <si>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</si>
  <si>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</si>
  <si>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</si>
  <si>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</si>
  <si>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</si>
  <si>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</si>
  <si>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</si>
  <si>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</si>
  <si>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</si>
  <si>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</si>
  <si>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</si>
  <si>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</si>
  <si>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</si>
  <si>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</si>
  <si>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</si>
  <si>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</si>
  <si>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</si>
  <si>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</si>
  <si>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</si>
  <si>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</si>
  <si>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</si>
  <si>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</si>
  <si>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</si>
  <si>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</si>
  <si>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</si>
  <si>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</si>
  <si>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</si>
  <si>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</si>
  <si>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</si>
  <si>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</si>
  <si>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</si>
  <si>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</si>
  <si>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</si>
  <si>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</si>
  <si>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</si>
  <si>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</si>
  <si>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</si>
  <si>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</si>
  <si>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</si>
  <si>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</si>
  <si>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</si>
  <si>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</si>
  <si>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</si>
  <si>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</si>
  <si>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</si>
  <si>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</si>
  <si>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</si>
  <si>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</si>
  <si>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</si>
  <si>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</si>
  <si>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</si>
  <si>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</si>
  <si>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</si>
  <si>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</si>
  <si>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</si>
  <si>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</si>
  <si>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</si>
  <si>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</si>
  <si>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</si>
  <si>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</si>
  <si>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</si>
  <si>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</si>
  <si>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</si>
  <si>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</si>
  <si>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</si>
  <si>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</si>
  <si>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</si>
  <si>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</si>
  <si>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</si>
  <si>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</si>
  <si>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</si>
  <si>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</si>
  <si>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</si>
  <si>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</si>
  <si>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</si>
  <si>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</si>
  <si>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</si>
  <si>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</si>
  <si>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</si>
  <si>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</si>
  <si>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</si>
  <si>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</si>
  <si>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</si>
  <si>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</si>
  <si>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</si>
  <si>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</si>
  <si>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</si>
  <si>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</si>
  <si>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</si>
  <si>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</si>
  <si>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</si>
  <si>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</si>
  <si>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</si>
  <si>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</si>
  <si>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</si>
  <si>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</si>
  <si>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</si>
  <si>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</si>
  <si>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</si>
  <si>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</si>
  <si>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</si>
  <si>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</si>
  <si>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</si>
  <si>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</si>
  <si>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</si>
  <si>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</si>
  <si>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</si>
  <si>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</si>
  <si>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</si>
  <si>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</si>
  <si>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</si>
  <si>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</si>
  <si>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</si>
  <si>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</si>
  <si>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</si>
  <si>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</si>
  <si>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</si>
  <si>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</si>
  <si>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</si>
  <si>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</si>
  <si>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</si>
  <si>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</si>
  <si>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</si>
  <si>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</si>
  <si>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</si>
  <si>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</si>
  <si>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</si>
  <si>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</si>
  <si>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</si>
  <si>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</si>
  <si>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</si>
  <si>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</si>
  <si>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</si>
  <si>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</si>
  <si>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</si>
  <si>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</si>
  <si>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</si>
  <si>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</si>
  <si>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</si>
  <si>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</si>
  <si>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</si>
  <si>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</si>
  <si>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</si>
  <si>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</si>
  <si>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</si>
  <si>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</si>
  <si>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</si>
  <si>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</si>
  <si>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</si>
  <si>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</si>
  <si>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</si>
  <si>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</si>
  <si>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</si>
  <si>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</si>
  <si>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</si>
  <si>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</si>
  <si>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</si>
  <si>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</si>
  <si>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</si>
  <si>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</si>
  <si>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</si>
  <si>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</si>
  <si>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</si>
  <si>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</si>
  <si>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</si>
  <si>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</si>
  <si>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</si>
  <si>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</si>
  <si>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</si>
  <si>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</si>
  <si>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</si>
  <si>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</si>
  <si>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</si>
  <si>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</si>
  <si>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</si>
  <si>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</si>
  <si>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</si>
  <si>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</si>
  <si>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</si>
  <si>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</si>
  <si>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</si>
  <si>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</si>
  <si>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</si>
  <si>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</si>
  <si>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</si>
  <si>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</si>
  <si>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</si>
  <si>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</si>
  <si>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</si>
  <si>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</si>
  <si>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</si>
  <si>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</si>
  <si>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</si>
  <si>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</si>
  <si>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</si>
  <si>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</si>
  <si>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</si>
  <si>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</si>
  <si>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</si>
  <si>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</si>
  <si>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</si>
  <si>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</si>
  <si>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</si>
  <si>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</si>
  <si>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</si>
  <si>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</si>
  <si>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</si>
  <si>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</si>
  <si>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</si>
  <si>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</si>
  <si>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</si>
  <si>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</si>
  <si>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</si>
  <si>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</si>
  <si>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</si>
  <si>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</si>
  <si>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</si>
  <si>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</si>
  <si>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</si>
  <si>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</si>
  <si>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</si>
  <si>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</si>
  <si>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</si>
  <si>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</si>
  <si>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</si>
  <si>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</si>
  <si>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</si>
  <si>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</si>
  <si>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</si>
  <si>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</si>
  <si>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</si>
  <si>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</si>
  <si>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</si>
  <si>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</si>
  <si>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</si>
  <si>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</si>
  <si>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</si>
  <si>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</si>
  <si>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</si>
  <si>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</si>
  <si>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</si>
  <si>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</si>
  <si>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</si>
  <si>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</si>
  <si>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</si>
  <si>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</si>
  <si>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</si>
  <si>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</si>
  <si>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</si>
  <si>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</si>
  <si>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</si>
  <si>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</si>
  <si>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</si>
  <si>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</si>
  <si>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</si>
  <si>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</si>
  <si>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</si>
  <si>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</si>
  <si>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</si>
  <si>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</si>
  <si>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</si>
  <si>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</si>
  <si>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</si>
  <si>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</si>
  <si>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</si>
  <si>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</si>
  <si>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</si>
  <si>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</si>
  <si>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</si>
  <si>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</si>
  <si>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</si>
  <si>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</si>
  <si>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</si>
  <si>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</si>
  <si>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</si>
  <si>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</si>
  <si>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</si>
  <si>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</si>
  <si>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</si>
  <si>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</si>
  <si>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</si>
  <si>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</si>
  <si>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</si>
  <si>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</si>
  <si>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</si>
  <si>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</si>
  <si>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</si>
  <si>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</si>
  <si>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</si>
  <si>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</si>
  <si>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</si>
  <si>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</si>
  <si>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</si>
  <si>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</si>
  <si>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</si>
  <si>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</si>
  <si>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</si>
  <si>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</si>
  <si>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</si>
  <si>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</si>
  <si>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</si>
  <si>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</si>
  <si>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</si>
  <si>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</si>
  <si>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</si>
  <si>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</si>
  <si>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</si>
  <si>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</si>
  <si>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</si>
  <si>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</si>
  <si>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</si>
  <si>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</si>
  <si>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</si>
  <si>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</si>
  <si>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</si>
  <si>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</si>
  <si>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</si>
  <si>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</si>
  <si>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</si>
  <si>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</si>
  <si>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</si>
  <si>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</si>
  <si>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</si>
  <si>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</si>
  <si>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</si>
  <si>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</si>
  <si>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</si>
  <si>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</si>
  <si>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</si>
  <si>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</si>
  <si>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</si>
  <si>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</si>
  <si>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</si>
  <si>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</si>
  <si>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</si>
  <si>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</si>
  <si>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</si>
  <si>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</si>
  <si>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</si>
  <si>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</si>
  <si>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</si>
  <si>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</si>
  <si>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</si>
  <si>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</si>
  <si>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</si>
  <si>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</si>
  <si>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</si>
  <si>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</si>
  <si>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</si>
  <si>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</si>
  <si>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</si>
  <si>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</si>
  <si>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</si>
  <si>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</si>
  <si>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</si>
  <si>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</si>
  <si>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</si>
  <si>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</si>
  <si>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</si>
  <si>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</si>
  <si>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</si>
  <si>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</si>
  <si>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</si>
  <si>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</si>
  <si>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</si>
  <si>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</si>
  <si>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</si>
  <si>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</si>
  <si>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</si>
  <si>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</si>
  <si>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</si>
  <si>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</si>
  <si>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</si>
  <si>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</si>
  <si>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</si>
  <si>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</si>
  <si>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</si>
  <si>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</si>
  <si>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</si>
  <si>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</si>
  <si>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</si>
  <si>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</si>
  <si>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</si>
  <si>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</si>
  <si>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</si>
  <si>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</si>
  <si>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</si>
  <si>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</si>
  <si>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</si>
  <si>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</si>
  <si>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</si>
  <si>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</si>
  <si>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</si>
  <si>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</si>
  <si>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</si>
  <si>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</si>
  <si>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</si>
  <si>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</si>
  <si>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</si>
  <si>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</si>
  <si>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</si>
  <si>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</si>
  <si>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</si>
  <si>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</si>
  <si>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</si>
  <si>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</si>
  <si>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</si>
  <si>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</si>
  <si>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</si>
  <si>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</si>
  <si>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</si>
  <si>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</si>
  <si>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</si>
  <si>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</si>
  <si>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</si>
  <si>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</si>
  <si>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</si>
  <si>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</si>
  <si>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</si>
  <si>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</si>
  <si>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</si>
  <si>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</si>
  <si>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</si>
  <si>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</si>
  <si>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</si>
  <si>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</si>
  <si>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</si>
  <si>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</si>
  <si>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</si>
  <si>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</si>
  <si>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</si>
  <si>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</si>
  <si>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</si>
  <si>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</si>
  <si>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</si>
  <si>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</si>
  <si>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</si>
  <si>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</si>
  <si>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</si>
  <si>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</si>
  <si>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</si>
  <si>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</si>
  <si>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</si>
  <si>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</si>
  <si>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</si>
  <si>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</si>
  <si>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</si>
  <si>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</si>
  <si>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</si>
  <si>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</si>
  <si>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</si>
  <si>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</si>
  <si>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</si>
  <si>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</si>
  <si>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</si>
  <si>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</si>
  <si>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</si>
  <si>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</si>
  <si>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</si>
  <si>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</si>
  <si>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</si>
  <si>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</si>
  <si>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</si>
  <si>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</si>
  <si>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</si>
  <si>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</si>
  <si>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</si>
  <si>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</si>
  <si>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</si>
  <si>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</si>
  <si>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</si>
  <si>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</si>
  <si>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</si>
  <si>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</si>
  <si>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</si>
  <si>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</si>
  <si>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</si>
  <si>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</si>
  <si>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</si>
  <si>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</si>
  <si>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</si>
  <si>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</si>
  <si>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</si>
  <si>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</si>
  <si>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</si>
  <si>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</si>
  <si>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</si>
  <si>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</si>
  <si>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</si>
  <si>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</si>
  <si>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</si>
  <si>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</si>
  <si>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</si>
  <si>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</si>
  <si>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</si>
  <si>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</si>
  <si>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</si>
  <si>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</si>
  <si>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</si>
  <si>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</si>
  <si>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</si>
  <si>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</si>
  <si>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</si>
  <si>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</si>
  <si>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</si>
  <si>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</si>
  <si>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</si>
  <si>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</si>
  <si>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</si>
  <si>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</si>
  <si>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</si>
  <si>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</si>
  <si>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</si>
  <si>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</si>
  <si>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</si>
  <si>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</si>
  <si>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</si>
  <si>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</si>
  <si>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</si>
  <si>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</si>
  <si>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</si>
  <si>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</si>
  <si>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</si>
  <si>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</si>
  <si>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</si>
  <si>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</si>
  <si>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</si>
  <si>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</si>
  <si>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</si>
  <si>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</si>
  <si>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</si>
  <si>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</si>
  <si>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</si>
  <si>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</si>
  <si>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</si>
  <si>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</si>
  <si>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</si>
  <si>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</si>
  <si>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</si>
  <si>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</si>
  <si>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</si>
  <si>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</si>
  <si>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</si>
  <si>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</si>
  <si>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</si>
  <si>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</si>
  <si>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</si>
  <si>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</si>
  <si>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</si>
  <si>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</si>
  <si>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</si>
  <si>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</si>
  <si>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</si>
  <si>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</si>
  <si>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</si>
  <si>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</si>
  <si>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</si>
  <si>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</si>
  <si>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</si>
  <si>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</si>
  <si>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</si>
  <si>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</si>
  <si>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</si>
  <si>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</si>
  <si>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</si>
  <si>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</si>
  <si>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</si>
  <si>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</si>
  <si>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</si>
  <si>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</si>
  <si>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</si>
  <si>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</si>
  <si>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</si>
  <si>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</si>
  <si>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</si>
  <si>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</si>
  <si>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</si>
  <si>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</si>
  <si>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</si>
  <si>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</si>
  <si>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</si>
  <si>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</si>
  <si>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</si>
  <si>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</si>
  <si>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</si>
  <si>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</si>
  <si>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</si>
  <si>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</si>
  <si>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</si>
  <si>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</si>
  <si>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</si>
  <si>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</si>
  <si>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</si>
  <si>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</si>
  <si>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</si>
  <si>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</si>
  <si>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</si>
  <si>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</si>
  <si>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</si>
  <si>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</si>
  <si>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</si>
  <si>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</si>
  <si>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</si>
  <si>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</si>
  <si>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</si>
  <si>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</si>
  <si>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</si>
  <si>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</si>
  <si>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</si>
  <si>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</si>
  <si>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</si>
  <si>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</si>
  <si>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</si>
  <si>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</si>
  <si>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</si>
  <si>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</si>
  <si>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</si>
  <si>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</si>
  <si>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</si>
  <si>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</si>
  <si>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</si>
  <si>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</si>
  <si>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</si>
  <si>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</si>
  <si>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</si>
  <si>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</si>
  <si>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</si>
  <si>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</si>
  <si>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</si>
  <si>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</si>
  <si>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</si>
  <si>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</si>
  <si>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</si>
  <si>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</si>
  <si>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</si>
  <si>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</si>
  <si>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</si>
  <si>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</si>
  <si>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</si>
  <si>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</si>
  <si>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</si>
  <si>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</si>
  <si>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</si>
  <si>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</si>
  <si>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</si>
  <si>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</si>
  <si>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</si>
  <si>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</si>
  <si>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</si>
  <si>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</si>
  <si>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</si>
  <si>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</si>
  <si>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</si>
  <si>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</si>
  <si>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</si>
  <si>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</si>
  <si>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</si>
  <si>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</si>
  <si>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</si>
  <si>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</si>
  <si>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</si>
  <si>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</si>
  <si>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</si>
  <si>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</si>
  <si>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</si>
  <si>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</si>
  <si>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</si>
  <si>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</si>
  <si>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</si>
  <si>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</si>
  <si>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</si>
  <si>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</si>
  <si>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</si>
  <si>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</si>
  <si>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</si>
  <si>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</si>
  <si>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</si>
  <si>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</si>
  <si>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</si>
  <si>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</si>
  <si>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</si>
  <si>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</si>
  <si>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</si>
  <si>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</si>
  <si>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</si>
  <si>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</si>
  <si>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</si>
  <si>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</si>
  <si>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</si>
  <si>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</si>
  <si>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</si>
  <si>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</si>
  <si>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</si>
  <si>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</si>
  <si>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</si>
  <si>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</si>
  <si>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</si>
  <si>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</si>
  <si>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</si>
  <si>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</si>
  <si>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</si>
  <si>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</si>
  <si>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</si>
  <si>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</si>
  <si>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</si>
  <si>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</si>
  <si>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</si>
  <si>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</si>
  <si>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</si>
  <si>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</si>
  <si>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</si>
  <si>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</si>
  <si>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</si>
  <si>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</si>
  <si>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</si>
  <si>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</si>
  <si>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</si>
  <si>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</si>
  <si>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</si>
  <si>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</si>
  <si>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</si>
  <si>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</si>
  <si>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</si>
  <si>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</si>
  <si>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</si>
  <si>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</si>
  <si>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</si>
  <si>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</si>
  <si>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</si>
  <si>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</si>
  <si>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</si>
  <si>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</si>
  <si>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</si>
  <si>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</si>
  <si>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</si>
  <si>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</si>
  <si>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</si>
  <si>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</si>
  <si>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</si>
  <si>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</si>
  <si>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</si>
  <si>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</si>
  <si>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</si>
  <si>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</si>
  <si>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</si>
  <si>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</si>
  <si>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</si>
  <si>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</si>
  <si>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</si>
  <si>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</si>
  <si>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</si>
  <si>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</si>
  <si>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</si>
  <si>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</si>
  <si>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</si>
  <si>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</si>
  <si>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</si>
  <si>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</si>
  <si>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</si>
  <si>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</si>
  <si>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</si>
  <si>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</si>
  <si>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</si>
  <si>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</si>
  <si>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</si>
  <si>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</si>
  <si>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</si>
  <si>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</si>
  <si>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</si>
  <si>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</si>
  <si>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</si>
  <si>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</si>
  <si>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</si>
  <si>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</si>
  <si>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</si>
  <si>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</si>
  <si>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</si>
  <si>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</si>
  <si>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</si>
  <si>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</si>
  <si>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</si>
  <si>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</si>
  <si>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</si>
  <si>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</si>
  <si>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</si>
  <si>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</si>
  <si>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</si>
  <si>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</si>
  <si>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</si>
  <si>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</si>
  <si>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</si>
  <si>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</si>
  <si>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</si>
  <si>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</si>
  <si>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</si>
  <si>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</si>
  <si>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</si>
  <si>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</si>
  <si>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</si>
  <si>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</si>
  <si>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</si>
  <si>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</si>
  <si>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</si>
  <si>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</si>
  <si>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</si>
  <si>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</si>
  <si>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</si>
  <si>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</si>
  <si>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</si>
  <si>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</si>
  <si>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</si>
  <si>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</si>
  <si>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</si>
  <si>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</si>
  <si>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</si>
  <si>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</si>
  <si>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</si>
  <si>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</si>
  <si>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</si>
  <si>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</si>
  <si>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</si>
  <si>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</si>
  <si>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</si>
  <si>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</si>
  <si>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</si>
  <si>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</si>
  <si>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</si>
  <si>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</si>
  <si>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</si>
  <si>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</si>
  <si>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</si>
  <si>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</si>
  <si>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</si>
  <si>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</si>
  <si>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</si>
  <si>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</si>
  <si>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</si>
  <si>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</si>
  <si>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</si>
  <si>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</si>
  <si>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</si>
  <si>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</si>
  <si>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</si>
  <si>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</si>
  <si>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</si>
  <si>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</si>
  <si>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</si>
  <si>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</si>
  <si>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</si>
  <si>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</si>
  <si>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</si>
  <si>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</si>
  <si>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</si>
  <si>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</si>
  <si>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</si>
  <si>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</si>
  <si>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</si>
  <si>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</si>
  <si>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</si>
  <si>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</si>
  <si>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</si>
  <si>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</si>
  <si>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</si>
  <si>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</si>
  <si>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</si>
  <si>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</si>
  <si>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</si>
  <si>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</si>
  <si>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</si>
  <si>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</si>
  <si>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</si>
  <si>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</si>
  <si>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</si>
  <si>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</si>
  <si>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</si>
  <si>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</si>
  <si>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</si>
  <si>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</si>
  <si>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</si>
  <si>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</si>
  <si>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</si>
  <si>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</si>
  <si>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</si>
  <si>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</si>
  <si>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</si>
  <si>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</si>
  <si>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</si>
  <si>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</si>
  <si>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</si>
  <si>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</si>
  <si>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</si>
  <si>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</si>
  <si>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</si>
  <si>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</si>
  <si>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</si>
  <si>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</si>
  <si>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</si>
  <si>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</si>
  <si>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</si>
  <si>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</si>
  <si>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</si>
  <si>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</si>
  <si>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</si>
  <si>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</si>
  <si>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</si>
  <si>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</si>
  <si>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</si>
  <si>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</si>
  <si>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</si>
  <si>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</si>
  <si>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</si>
  <si>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</si>
  <si>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</si>
  <si>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</si>
  <si>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</si>
  <si>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</si>
  <si>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</si>
  <si>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</si>
  <si>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</si>
  <si>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</si>
  <si>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</si>
  <si>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</si>
  <si>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</si>
  <si>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</si>
  <si>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</si>
  <si>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</si>
  <si>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</si>
  <si>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</si>
  <si>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</si>
  <si>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</si>
  <si>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</si>
  <si>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</si>
  <si>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</si>
  <si>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</si>
  <si>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</si>
  <si>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</si>
  <si>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</si>
  <si>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</si>
  <si>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</si>
  <si>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</si>
  <si>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</si>
  <si>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</si>
  <si>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</si>
  <si>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</si>
  <si>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</si>
  <si>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</si>
  <si>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</si>
  <si>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</si>
  <si>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</si>
  <si>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</si>
  <si>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</si>
  <si>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</si>
  <si>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</si>
  <si>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</si>
  <si>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</si>
  <si>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</si>
  <si>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</si>
  <si>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</si>
  <si>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</si>
  <si>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</si>
  <si>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</si>
  <si>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</si>
  <si>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</si>
  <si>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</si>
  <si>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</si>
  <si>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</si>
  <si>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</si>
  <si>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</si>
  <si>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</si>
  <si>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</si>
  <si>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</si>
  <si>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</si>
  <si>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</si>
  <si>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</si>
  <si>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</si>
  <si>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</si>
  <si>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</si>
  <si>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</si>
  <si>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</si>
  <si>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</si>
  <si>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</si>
  <si>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</si>
  <si>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</si>
  <si>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</si>
  <si>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</si>
  <si>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</si>
  <si>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</si>
  <si>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</si>
  <si>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</si>
  <si>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</si>
  <si>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</si>
  <si>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</si>
  <si>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</si>
  <si>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</si>
  <si>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</si>
  <si>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</si>
  <si>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</si>
  <si>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</si>
  <si>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</si>
  <si>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</si>
  <si>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</si>
  <si>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</si>
  <si>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</si>
  <si>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</si>
  <si>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</si>
  <si>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</si>
  <si>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</si>
  <si>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</si>
  <si>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</si>
  <si>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</si>
  <si>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</si>
  <si>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</si>
  <si>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</si>
  <si>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</si>
  <si>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</si>
  <si>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</si>
  <si>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</si>
  <si>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</si>
  <si>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</si>
  <si>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</si>
  <si>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</si>
  <si>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</si>
  <si>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</si>
  <si>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</si>
  <si>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</si>
  <si>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</si>
  <si>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</si>
  <si>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</si>
  <si>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</si>
  <si>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</si>
  <si>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</si>
  <si>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</si>
  <si>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</si>
  <si>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</si>
  <si>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</si>
  <si>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</si>
  <si>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</si>
  <si>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</si>
  <si>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</si>
  <si>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</si>
  <si>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</si>
  <si>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</si>
  <si>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</si>
  <si>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</si>
  <si>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</si>
  <si>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</si>
  <si>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</si>
  <si>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</si>
  <si>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</si>
  <si>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</si>
  <si>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</si>
  <si>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</si>
  <si>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</si>
  <si>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</si>
  <si>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</si>
  <si>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</si>
  <si>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</si>
  <si>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</si>
  <si>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</si>
  <si>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</si>
  <si>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</si>
  <si>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</si>
  <si>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</si>
  <si>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</si>
  <si>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</si>
  <si>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</si>
  <si>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</si>
  <si>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</si>
  <si>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</si>
  <si>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</si>
  <si>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</si>
  <si>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</si>
  <si>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</si>
  <si>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</si>
  <si>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</si>
  <si>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</si>
  <si>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</si>
  <si>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</si>
  <si>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</si>
  <si>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</si>
  <si>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</si>
  <si>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</si>
  <si>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</si>
  <si>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</si>
  <si>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</si>
  <si>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</si>
  <si>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</si>
  <si>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</si>
  <si>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</si>
  <si>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</si>
  <si>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</si>
  <si>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</si>
  <si>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</si>
  <si>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</si>
  <si>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</si>
  <si>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</si>
  <si>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</si>
  <si>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</si>
  <si>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</si>
  <si>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</si>
  <si>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</si>
  <si>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</si>
  <si>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</si>
  <si>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</si>
  <si>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</si>
  <si>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</si>
  <si>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</si>
  <si>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</si>
  <si>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</si>
  <si>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</si>
  <si>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</si>
  <si>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</si>
  <si>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</si>
  <si>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</si>
  <si>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</si>
  <si>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</si>
  <si>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</si>
  <si>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</si>
  <si>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</si>
  <si>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</si>
  <si>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</si>
  <si>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</si>
  <si>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</si>
  <si>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</si>
  <si>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</si>
  <si>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</si>
  <si>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</si>
  <si>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</si>
  <si>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</si>
  <si>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</si>
  <si>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</si>
  <si>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</si>
  <si>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</si>
  <si>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</si>
  <si>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</si>
  <si>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</si>
  <si>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</si>
  <si>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</si>
  <si>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</si>
  <si>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</si>
  <si>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</si>
  <si>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</si>
  <si>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</si>
  <si>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</si>
  <si>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</si>
  <si>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</si>
  <si>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</si>
  <si>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</si>
  <si>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</si>
  <si>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</si>
  <si>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</si>
  <si>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</si>
  <si>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</si>
  <si>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</si>
  <si>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</si>
  <si>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</si>
  <si>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</si>
  <si>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</si>
  <si>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</si>
  <si>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</si>
  <si>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</si>
  <si>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</si>
  <si>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</si>
  <si>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</si>
  <si>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</si>
  <si>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</si>
  <si>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</si>
  <si>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</si>
  <si>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</si>
  <si>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</si>
  <si>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</si>
  <si>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</si>
  <si>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</si>
  <si>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</si>
  <si>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</si>
  <si>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</si>
  <si>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</si>
  <si>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</si>
  <si>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</si>
  <si>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</si>
  <si>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</si>
  <si>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</si>
  <si>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</si>
  <si>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</si>
  <si>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</si>
  <si>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</si>
  <si>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</si>
  <si>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</si>
  <si>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</si>
  <si>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</si>
  <si>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</si>
  <si>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</si>
  <si>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</si>
  <si>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</si>
  <si>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</si>
  <si>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</si>
  <si>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</si>
  <si>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</si>
  <si>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</si>
  <si>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</si>
  <si>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</si>
  <si>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</si>
  <si>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</si>
  <si>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</si>
  <si>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</si>
  <si>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</si>
  <si>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</si>
  <si>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</si>
  <si>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</si>
  <si>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</si>
  <si>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</si>
  <si>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</si>
  <si>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</si>
  <si>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</si>
  <si>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</si>
  <si>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</si>
  <si>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</si>
  <si>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</si>
  <si>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</si>
  <si>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</si>
  <si>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</si>
  <si>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</si>
  <si>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</si>
  <si>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</si>
  <si>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</si>
  <si>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</si>
  <si>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</si>
  <si>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</si>
  <si>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</si>
  <si>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</si>
  <si>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</si>
  <si>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</si>
  <si>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</si>
  <si>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</si>
  <si>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</si>
  <si>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</si>
  <si>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</si>
  <si>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</si>
  <si>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</si>
  <si>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</si>
  <si>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</si>
  <si>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</si>
  <si>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</si>
  <si>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</si>
  <si>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</si>
  <si>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</si>
  <si>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</si>
  <si>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</si>
  <si>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</si>
  <si>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</si>
  <si>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</si>
  <si>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</si>
  <si>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</si>
  <si>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</si>
  <si>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</si>
  <si>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</si>
  <si>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</si>
  <si>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</si>
  <si>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</si>
  <si>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</si>
  <si>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</si>
  <si>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</si>
  <si>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</si>
  <si>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</si>
  <si>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</si>
  <si>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</si>
  <si>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</si>
  <si>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</si>
  <si>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</si>
  <si>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</si>
  <si>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</si>
  <si>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</si>
  <si>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</si>
  <si>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</si>
  <si>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</si>
  <si>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</si>
  <si>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</si>
  <si>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</si>
  <si>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</si>
  <si>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</si>
  <si>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</si>
  <si>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</si>
  <si>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</si>
  <si>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</si>
  <si>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</si>
  <si>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</si>
  <si>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</si>
  <si>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</si>
  <si>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</si>
  <si>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</si>
  <si>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</si>
  <si>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</si>
  <si>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</si>
  <si>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</si>
  <si>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</si>
  <si>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</si>
  <si>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</si>
  <si>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</si>
  <si>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</si>
  <si>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</si>
  <si>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</si>
  <si>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</si>
  <si>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</si>
  <si>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</si>
  <si>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</si>
  <si>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</si>
  <si>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</si>
  <si>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</si>
  <si>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</si>
  <si>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</si>
  <si>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</si>
  <si>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</si>
  <si>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</si>
  <si>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</si>
  <si>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</si>
  <si>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</si>
  <si>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</si>
  <si>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</si>
  <si>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</si>
  <si>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</si>
  <si>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</si>
  <si>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</si>
  <si>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</si>
  <si>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</si>
  <si>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</si>
  <si>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</si>
  <si>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</si>
  <si>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</si>
  <si>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</si>
  <si>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</si>
  <si>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</si>
  <si>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</si>
  <si>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</si>
  <si>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</si>
  <si>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</si>
  <si>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</si>
  <si>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</si>
  <si>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</si>
  <si>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</si>
  <si>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</si>
  <si>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</si>
  <si>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</si>
  <si>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</si>
  <si>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</si>
  <si>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</si>
  <si>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</si>
  <si>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</si>
  <si>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</si>
  <si>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</si>
  <si>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</si>
  <si>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</si>
  <si>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</si>
  <si>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</si>
  <si>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</si>
  <si>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</si>
  <si>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</si>
  <si>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</si>
  <si>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</si>
  <si>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</si>
  <si>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</si>
  <si>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</si>
  <si>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</si>
  <si>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</si>
  <si>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</si>
  <si>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</si>
  <si>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</si>
  <si>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</si>
  <si>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</si>
  <si>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</si>
  <si>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</si>
  <si>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</si>
  <si>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</si>
  <si>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</si>
  <si>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</si>
  <si>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</si>
  <si>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</si>
  <si>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</si>
  <si>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</si>
  <si>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</si>
  <si>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</si>
  <si>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</si>
  <si>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</si>
  <si>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</si>
  <si>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</si>
  <si>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</si>
  <si>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</si>
  <si>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</si>
  <si>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</si>
  <si>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</si>
  <si>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</si>
  <si>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</si>
  <si>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</si>
  <si>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</si>
  <si>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</si>
  <si>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</si>
  <si>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</si>
  <si>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</si>
  <si>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</si>
  <si>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</si>
  <si>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</si>
  <si>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</si>
  <si>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</si>
  <si>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</si>
  <si>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</si>
  <si>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</si>
  <si>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</si>
  <si>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</si>
  <si>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</si>
  <si>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</si>
  <si>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</si>
  <si>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</si>
  <si>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</si>
  <si>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</si>
  <si>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</si>
  <si>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</si>
  <si>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</si>
  <si>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</si>
  <si>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</si>
  <si>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</si>
  <si>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</si>
  <si>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</si>
  <si>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</si>
  <si>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</si>
  <si>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</si>
  <si>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</si>
  <si>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</si>
  <si>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</si>
  <si>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</si>
  <si>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</si>
  <si>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</si>
  <si>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</si>
  <si>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</si>
  <si>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</si>
  <si>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</si>
  <si>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</si>
  <si>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</si>
  <si>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</si>
  <si>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</si>
  <si>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</si>
  <si>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</si>
  <si>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</si>
  <si>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</si>
  <si>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</si>
  <si>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</si>
  <si>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</si>
  <si>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</si>
  <si>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</si>
  <si>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</si>
  <si>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</si>
  <si>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</si>
  <si>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</si>
  <si>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</si>
  <si>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</si>
  <si>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</si>
  <si>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</si>
  <si>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</si>
  <si>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</si>
  <si>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</si>
  <si>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</si>
  <si>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</si>
  <si>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</si>
  <si>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</si>
  <si>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</si>
  <si>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</si>
  <si>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</si>
  <si>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</si>
  <si>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</si>
  <si>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</si>
  <si>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</si>
  <si>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</si>
  <si>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</si>
  <si>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</si>
  <si>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</si>
  <si>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</si>
  <si>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</si>
  <si>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</si>
  <si>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</si>
  <si>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</si>
  <si>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</si>
  <si>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</si>
  <si>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</si>
  <si>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</si>
  <si>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</si>
  <si>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</si>
  <si>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</si>
  <si>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</si>
  <si>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</si>
  <si>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</si>
  <si>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</si>
  <si>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</si>
  <si>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</si>
  <si>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</si>
  <si>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</si>
  <si>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</si>
  <si>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</si>
  <si>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</si>
  <si>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</si>
  <si>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</si>
  <si>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</si>
  <si>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</si>
  <si>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</si>
  <si>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</si>
  <si>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</si>
  <si>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</si>
  <si>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</si>
  <si>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</si>
  <si>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</si>
  <si>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</si>
  <si>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</si>
  <si>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</si>
  <si>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</si>
  <si>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</si>
  <si>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</si>
  <si>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</si>
  <si>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</si>
  <si>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</si>
  <si>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</si>
  <si>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</si>
  <si>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</si>
  <si>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</si>
  <si>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</si>
  <si>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</si>
  <si>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</si>
  <si>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</si>
  <si>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</si>
  <si>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</si>
  <si>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</si>
  <si>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</si>
  <si>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</si>
  <si>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</si>
  <si>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</si>
  <si>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</si>
  <si>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</si>
  <si>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</si>
  <si>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</si>
  <si>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</si>
  <si>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</si>
  <si>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</si>
  <si>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</si>
  <si>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</si>
  <si>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</si>
  <si>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</si>
  <si>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</si>
  <si>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</si>
  <si>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</si>
  <si>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</si>
  <si>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</si>
  <si>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</si>
  <si>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</si>
  <si>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</si>
  <si>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</si>
  <si>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</si>
  <si>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</si>
  <si>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</si>
  <si>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</si>
  <si>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</si>
  <si>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</si>
  <si>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</si>
  <si>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</si>
  <si>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</si>
  <si>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</si>
  <si>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</si>
  <si>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</si>
  <si>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</si>
  <si>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</si>
  <si>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</si>
  <si>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</si>
  <si>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</si>
  <si>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</si>
  <si>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</si>
  <si>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</si>
  <si>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</si>
  <si>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</si>
  <si>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</si>
  <si>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</si>
  <si>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</si>
  <si>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</si>
  <si>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</si>
  <si>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</si>
  <si>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</si>
  <si>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</si>
  <si>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</si>
  <si>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</si>
  <si>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</si>
  <si>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</si>
  <si>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</si>
  <si>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</si>
  <si>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</si>
  <si>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</si>
  <si>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</si>
  <si>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</si>
  <si>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</si>
  <si>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</si>
  <si>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</si>
  <si>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</si>
  <si>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</si>
  <si>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</si>
  <si>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</si>
  <si>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</si>
  <si>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</si>
  <si>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</si>
  <si>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</si>
  <si>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</si>
  <si>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</si>
  <si>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</si>
  <si>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</si>
  <si>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</si>
  <si>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</si>
  <si>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</si>
  <si>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</si>
  <si>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</si>
  <si>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</si>
  <si>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</si>
  <si>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</si>
  <si>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</si>
  <si>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</si>
  <si>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</si>
  <si>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</si>
  <si>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</si>
  <si>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</si>
  <si>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</si>
  <si>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</si>
  <si>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</si>
  <si>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</si>
  <si>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</si>
  <si>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</si>
  <si>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</si>
  <si>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</si>
  <si>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</si>
  <si>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</si>
  <si>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</si>
  <si>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</si>
  <si>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</si>
  <si>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</si>
  <si>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</si>
  <si>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</si>
  <si>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</si>
  <si>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</si>
  <si>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</si>
  <si>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</si>
  <si>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</si>
  <si>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</si>
  <si>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</si>
  <si>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</si>
  <si>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</si>
  <si>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</si>
  <si>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</si>
  <si>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</si>
  <si>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</si>
  <si>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</si>
  <si>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</si>
  <si>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</si>
  <si>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</si>
  <si>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</si>
  <si>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</si>
  <si>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</si>
  <si>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</si>
  <si>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</si>
  <si>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</si>
  <si>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</si>
  <si>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</si>
  <si>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</si>
  <si>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</si>
  <si>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</si>
  <si>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</si>
  <si>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</si>
  <si>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</si>
  <si>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</si>
  <si>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</si>
  <si>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</si>
  <si>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</si>
  <si>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</si>
  <si>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</si>
  <si>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</si>
  <si>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</si>
  <si>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</si>
  <si>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</si>
  <si>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</si>
  <si>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</si>
  <si>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</si>
  <si>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</si>
  <si>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</si>
  <si>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</si>
  <si>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</si>
  <si>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</si>
  <si>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</si>
  <si>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</si>
  <si>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</si>
  <si>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</si>
  <si>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</si>
  <si>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</si>
  <si>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</si>
  <si>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</si>
  <si>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</si>
  <si>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</si>
  <si>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</si>
  <si>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</si>
  <si>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</si>
  <si>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</si>
  <si>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</si>
  <si>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</si>
  <si>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</si>
  <si>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</si>
  <si>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</si>
  <si>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</si>
  <si>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</si>
  <si>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</si>
  <si>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</si>
  <si>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</si>
  <si>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</si>
  <si>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</si>
  <si>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</si>
  <si>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</si>
  <si>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</si>
  <si>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</si>
  <si>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</si>
  <si>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</si>
  <si>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</si>
  <si>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</si>
  <si>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</si>
  <si>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</si>
  <si>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</si>
  <si>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</si>
  <si>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</si>
  <si>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</si>
  <si>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</si>
  <si>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</si>
  <si>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</si>
  <si>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</si>
  <si>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</si>
  <si>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</si>
  <si>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</si>
  <si>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</si>
  <si>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</si>
  <si>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</si>
  <si>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</si>
  <si>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</si>
  <si>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</si>
  <si>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</si>
  <si>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</si>
  <si>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</si>
  <si>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</si>
  <si>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</si>
  <si>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</si>
  <si>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</si>
  <si>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</si>
  <si>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</si>
  <si>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</si>
  <si>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</si>
  <si>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</si>
  <si>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</si>
  <si>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</si>
  <si>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</si>
  <si>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</si>
  <si>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</si>
  <si>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</si>
  <si>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</si>
  <si>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</si>
  <si>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</si>
  <si>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</si>
  <si>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</si>
  <si>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</si>
  <si>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</si>
  <si>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</si>
  <si>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</si>
  <si>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</si>
  <si>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</si>
  <si>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</si>
  <si>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</si>
  <si>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</si>
  <si>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</si>
  <si>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</si>
  <si>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</si>
  <si>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</si>
  <si>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</si>
  <si>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</si>
  <si>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</si>
  <si>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</si>
  <si>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</si>
  <si>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</si>
  <si>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</si>
  <si>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</si>
  <si>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</si>
  <si>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</si>
  <si>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</si>
  <si>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</si>
  <si>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</si>
  <si>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</si>
  <si>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</si>
  <si>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</si>
  <si>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</si>
  <si>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</si>
  <si>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</si>
  <si>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</si>
  <si>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</si>
  <si>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</si>
  <si>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</si>
  <si>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</si>
  <si>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</si>
  <si>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</si>
  <si>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</si>
  <si>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</si>
  <si>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</si>
  <si>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</si>
  <si>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</si>
  <si>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</si>
  <si>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</si>
  <si>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</si>
  <si>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</si>
  <si>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</si>
  <si>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</si>
  <si>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</si>
  <si>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</si>
  <si>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</si>
  <si>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</si>
  <si>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</si>
  <si>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</si>
  <si>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</si>
  <si>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</si>
  <si>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</si>
  <si>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</si>
  <si>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</si>
  <si>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</si>
  <si>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</si>
  <si>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</si>
  <si>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</si>
  <si>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</si>
  <si>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</si>
  <si>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</si>
  <si>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</si>
  <si>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</si>
  <si>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</si>
  <si>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</si>
  <si>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</si>
  <si>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</si>
  <si>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</si>
  <si>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</si>
  <si>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</si>
  <si>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</si>
  <si>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</si>
  <si>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</si>
  <si>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</si>
  <si>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</si>
  <si>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</si>
  <si>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</si>
  <si>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</si>
  <si>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</si>
  <si>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</si>
  <si>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</si>
  <si>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</si>
  <si>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</si>
  <si>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</si>
  <si>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</si>
  <si>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</si>
  <si>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</si>
  <si>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</si>
  <si>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</si>
  <si>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</si>
  <si>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</si>
  <si>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</si>
  <si>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</si>
  <si>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</si>
  <si>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</si>
  <si>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</si>
  <si>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</si>
  <si>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</si>
  <si>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</si>
  <si>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</si>
  <si>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</si>
  <si>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</si>
  <si>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</si>
  <si>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</si>
  <si>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</si>
  <si>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</si>
  <si>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</si>
  <si>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</si>
  <si>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</si>
  <si>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</si>
  <si>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</si>
  <si>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</si>
  <si>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</si>
  <si>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</si>
  <si>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</si>
  <si>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</si>
  <si>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</si>
  <si>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</si>
  <si>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</si>
  <si>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</si>
  <si>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</si>
  <si>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</si>
  <si>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</si>
  <si>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</si>
  <si>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</si>
  <si>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</si>
  <si>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</si>
  <si>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</si>
  <si>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</si>
  <si>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</si>
  <si>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</si>
  <si>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</si>
  <si>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</si>
  <si>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</si>
  <si>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</si>
  <si>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</si>
  <si>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</si>
  <si>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</si>
  <si>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</si>
  <si>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</si>
  <si>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</si>
  <si>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</si>
  <si>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</si>
  <si>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</si>
  <si>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</si>
  <si>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</si>
  <si>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</si>
  <si>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</si>
  <si>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</si>
  <si>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</si>
  <si>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</si>
  <si>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</si>
  <si>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</si>
  <si>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</si>
  <si>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</si>
  <si>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</si>
  <si>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</si>
  <si>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</si>
  <si>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</si>
  <si>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</si>
  <si>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</si>
  <si>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</si>
  <si>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</si>
  <si>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</si>
  <si>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</si>
  <si>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</si>
  <si>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</si>
  <si>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</si>
  <si>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</si>
  <si>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</si>
  <si>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</si>
  <si>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</si>
  <si>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</si>
  <si>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</si>
  <si>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</si>
  <si>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</si>
  <si>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</si>
  <si>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</si>
  <si>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</si>
  <si>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</si>
  <si>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</si>
  <si>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</si>
  <si>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</si>
  <si>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</si>
  <si>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</si>
  <si>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</si>
  <si>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</si>
  <si>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</si>
  <si>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</si>
  <si>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</si>
  <si>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</si>
  <si>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</si>
  <si>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</si>
  <si>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</si>
  <si>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</si>
  <si>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</si>
  <si>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</si>
  <si>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</si>
  <si>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</si>
  <si>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</si>
  <si>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</si>
  <si>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</si>
  <si>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</si>
  <si>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</si>
  <si>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</si>
  <si>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</si>
  <si>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</si>
  <si>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</si>
  <si>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</si>
  <si>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</si>
  <si>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</si>
  <si>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</si>
  <si>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</si>
  <si>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</si>
  <si>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</si>
  <si>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</si>
  <si>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</si>
  <si>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</si>
  <si>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</si>
  <si>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</si>
  <si>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</si>
  <si>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</si>
  <si>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</si>
  <si>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</si>
  <si>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</si>
  <si>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</si>
  <si>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</si>
  <si>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</si>
  <si>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</si>
  <si>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</si>
  <si>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</si>
  <si>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</si>
  <si>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</si>
  <si>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</si>
  <si>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</si>
  <si>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</si>
  <si>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</si>
  <si>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</si>
  <si>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</si>
  <si>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</si>
  <si>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</si>
  <si>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</si>
  <si>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</si>
  <si>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</si>
  <si>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</si>
  <si>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</si>
  <si>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</si>
  <si>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</si>
  <si>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</si>
  <si>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</si>
  <si>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</si>
  <si>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</si>
  <si>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</si>
  <si>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</si>
  <si>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</si>
  <si>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</si>
  <si>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</si>
  <si>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</si>
  <si>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</si>
  <si>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</si>
  <si>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</si>
  <si>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</si>
  <si>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</si>
  <si>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</si>
  <si>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</si>
  <si>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</si>
  <si>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</si>
  <si>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</si>
  <si>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</si>
  <si>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</si>
  <si>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</si>
  <si>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</si>
  <si>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</si>
  <si>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</si>
  <si>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</si>
  <si>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</si>
  <si>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</si>
  <si>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</si>
  <si>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</si>
  <si>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</si>
  <si>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</si>
  <si>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</si>
  <si>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</si>
  <si>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</si>
  <si>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</si>
  <si>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</si>
  <si>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</si>
  <si>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</si>
  <si>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</si>
  <si>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</si>
  <si>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</si>
  <si>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</si>
  <si>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</si>
  <si>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</si>
  <si>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</si>
  <si>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</si>
  <si>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</si>
  <si>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</si>
  <si>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</si>
  <si>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</si>
  <si>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</si>
  <si>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</si>
  <si>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</si>
  <si>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</si>
  <si>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</si>
  <si>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</si>
  <si>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</si>
  <si>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</si>
  <si>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</si>
  <si>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</si>
  <si>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</si>
  <si>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</si>
  <si>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</si>
  <si>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</si>
  <si>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</si>
  <si>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</si>
  <si>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</si>
  <si>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</si>
  <si>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</si>
  <si>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</si>
  <si>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</si>
  <si>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</si>
  <si>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</si>
  <si>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</si>
  <si>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</si>
  <si>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</si>
  <si>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</si>
  <si>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</si>
  <si>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</si>
  <si>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</si>
  <si>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</si>
  <si>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</si>
  <si>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</si>
  <si>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</si>
  <si>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</si>
  <si>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</si>
  <si>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</si>
  <si>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</si>
  <si>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</si>
  <si>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</si>
  <si>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</si>
  <si>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</si>
  <si>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</si>
  <si>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</si>
  <si>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</si>
  <si>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</si>
  <si>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</si>
  <si>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</si>
  <si>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</si>
  <si>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</si>
  <si>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</si>
  <si>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</si>
  <si>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</si>
  <si>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</si>
  <si>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</si>
  <si>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</si>
  <si>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</si>
  <si>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</si>
  <si>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</si>
  <si>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</si>
  <si>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</si>
  <si>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</si>
  <si>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</si>
  <si>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</si>
  <si>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</si>
  <si>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</si>
  <si>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</si>
  <si>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</si>
  <si>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</si>
  <si>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</si>
  <si>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</si>
  <si>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</si>
  <si>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</si>
  <si>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</si>
  <si>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</si>
  <si>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</si>
  <si>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</si>
  <si>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</si>
  <si>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</si>
  <si>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</si>
  <si>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</si>
  <si>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</si>
  <si>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</si>
  <si>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</si>
  <si>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</si>
  <si>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</si>
  <si>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</si>
  <si>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</si>
  <si>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</si>
  <si>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</si>
  <si>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</si>
  <si>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</si>
  <si>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</si>
  <si>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</si>
  <si>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</si>
  <si>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</si>
  <si>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</si>
  <si>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</si>
  <si>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</si>
  <si>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</si>
  <si>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</si>
  <si>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</si>
  <si>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</si>
  <si>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</si>
  <si>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</si>
  <si>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</si>
  <si>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</si>
  <si>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</si>
  <si>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</si>
  <si>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</si>
  <si>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</si>
  <si>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</si>
  <si>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</si>
  <si>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</si>
  <si>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</si>
  <si>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</si>
  <si>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</si>
  <si>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</si>
  <si>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</si>
  <si>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</si>
  <si>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</si>
  <si>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</si>
  <si>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</si>
  <si>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</si>
  <si>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</si>
  <si>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</si>
  <si>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</si>
  <si>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</si>
  <si>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</si>
  <si>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</si>
  <si>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</si>
  <si>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</si>
  <si>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</si>
  <si>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</si>
  <si>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</si>
  <si>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</si>
  <si>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</si>
  <si>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</si>
  <si>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</si>
  <si>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</si>
  <si>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</si>
  <si>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</si>
  <si>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</si>
  <si>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</si>
  <si>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</si>
  <si>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</si>
  <si>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</si>
  <si>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</si>
  <si>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</si>
  <si>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</si>
  <si>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</si>
  <si>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</si>
  <si>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</si>
  <si>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</si>
  <si>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</si>
  <si>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</si>
  <si>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</si>
  <si>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</si>
  <si>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</si>
  <si>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</si>
  <si>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</si>
  <si>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</si>
  <si>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</si>
  <si>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</si>
  <si>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</si>
  <si>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</si>
  <si>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</si>
  <si>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</si>
  <si>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</si>
  <si>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</si>
  <si>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</si>
  <si>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</si>
  <si>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</si>
  <si>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</si>
  <si>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</si>
  <si>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</si>
  <si>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</si>
  <si>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</si>
  <si>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</si>
  <si>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</si>
  <si>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</si>
  <si>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</si>
  <si>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</si>
  <si>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</si>
  <si>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</si>
  <si>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</si>
  <si>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</si>
  <si>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</si>
  <si>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</si>
  <si>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</si>
  <si>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</si>
  <si>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</si>
  <si>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</si>
  <si>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</si>
  <si>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</si>
  <si>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</si>
  <si>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</si>
  <si>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</si>
  <si>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</si>
  <si>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</si>
  <si>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</si>
  <si>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</si>
  <si>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</si>
  <si>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</si>
  <si>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</si>
  <si>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</si>
  <si>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</si>
  <si>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</si>
  <si>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</si>
  <si>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</si>
  <si>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</si>
  <si>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</si>
  <si>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</si>
  <si>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</si>
  <si>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</si>
  <si>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</si>
  <si>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</si>
  <si>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</si>
  <si>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</si>
  <si>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</si>
  <si>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</si>
  <si>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</si>
  <si>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</si>
  <si>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</si>
  <si>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</si>
  <si>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</si>
  <si>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</si>
  <si>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</si>
  <si>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</si>
  <si>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</si>
  <si>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</si>
  <si>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</si>
  <si>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</si>
  <si>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</si>
  <si>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</si>
  <si>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</si>
  <si>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</si>
  <si>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</si>
  <si>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</si>
  <si>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</si>
  <si>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</si>
  <si>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</si>
  <si>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</si>
  <si>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</si>
  <si>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</si>
  <si>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</si>
  <si>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</si>
  <si>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</si>
  <si>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</si>
  <si>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</si>
  <si>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</si>
  <si>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</si>
  <si>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</si>
  <si>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</si>
  <si>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</si>
  <si>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</si>
  <si>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</si>
  <si>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</si>
  <si>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</si>
  <si>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</si>
  <si>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</si>
  <si>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</si>
  <si>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</si>
  <si>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</si>
  <si>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</si>
  <si>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</si>
  <si>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</si>
  <si>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</si>
  <si>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</si>
  <si>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</si>
  <si>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</si>
  <si>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</si>
  <si>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</si>
  <si>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</si>
  <si>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</si>
  <si>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</si>
  <si>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</si>
  <si>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</si>
  <si>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</si>
  <si>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</si>
  <si>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</si>
  <si>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</si>
  <si>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</si>
  <si>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</si>
  <si>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</si>
  <si>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</si>
  <si>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</si>
  <si>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</si>
  <si>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</si>
  <si>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</si>
  <si>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</si>
  <si>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</si>
  <si>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</si>
  <si>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</si>
  <si>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</si>
  <si>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</si>
  <si>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</si>
  <si>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</si>
  <si>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</si>
  <si>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</si>
  <si>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</si>
  <si>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</si>
  <si>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</si>
  <si>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</si>
  <si>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</si>
  <si>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</si>
  <si>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</si>
  <si>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</si>
  <si>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</si>
  <si>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</si>
  <si>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</si>
  <si>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</si>
  <si>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</si>
  <si>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</si>
  <si>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</si>
  <si>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</si>
  <si>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</si>
  <si>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</si>
  <si>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</si>
  <si>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</si>
  <si>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</si>
  <si>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</si>
  <si>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</si>
  <si>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</si>
  <si>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</si>
  <si>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</si>
  <si>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</si>
  <si>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</si>
  <si>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</si>
  <si>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</si>
  <si>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</si>
  <si>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</si>
  <si>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</si>
  <si>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</si>
  <si>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</si>
  <si>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</si>
  <si>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</si>
  <si>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</si>
  <si>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</si>
  <si>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</si>
  <si>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</si>
  <si>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</si>
  <si>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</si>
  <si>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</si>
  <si>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</si>
  <si>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</si>
  <si>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</si>
  <si>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</si>
  <si>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</si>
  <si>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</si>
  <si>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</si>
  <si>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</si>
  <si>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</si>
  <si>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</si>
  <si>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</si>
  <si>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</si>
  <si>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</si>
  <si>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</si>
  <si>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</si>
  <si>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</si>
  <si>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</si>
  <si>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</si>
  <si>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</si>
  <si>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</si>
  <si>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</si>
  <si>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</si>
  <si>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</si>
  <si>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</si>
  <si>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</si>
  <si>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</si>
  <si>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</si>
  <si>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</si>
  <si>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</si>
  <si>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</si>
  <si>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</si>
  <si>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</si>
  <si>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</si>
  <si>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</si>
  <si>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</si>
  <si>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</si>
  <si>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</si>
  <si>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</si>
  <si>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</si>
  <si>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</si>
  <si>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</si>
  <si>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</si>
  <si>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</si>
  <si>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</si>
  <si>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</si>
  <si>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</si>
  <si>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</si>
  <si>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</si>
  <si>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</si>
  <si>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</si>
  <si>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</si>
  <si>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</si>
  <si>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</si>
  <si>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</si>
  <si>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</si>
  <si>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</si>
  <si>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</si>
  <si>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</si>
  <si>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</si>
  <si>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</si>
  <si>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</si>
  <si>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</si>
  <si>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</si>
  <si>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</si>
  <si>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</si>
  <si>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</si>
  <si>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</si>
  <si>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</si>
  <si>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</si>
  <si>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</si>
  <si>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</si>
  <si>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</si>
  <si>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</si>
  <si>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</si>
  <si>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</si>
  <si>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</si>
  <si>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</si>
  <si>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</si>
  <si>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</si>
  <si>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</si>
  <si>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</si>
  <si>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</si>
  <si>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</si>
  <si>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</si>
  <si>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</si>
  <si>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</si>
  <si>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</si>
  <si>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</si>
  <si>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</si>
  <si>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</si>
  <si>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</si>
  <si>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</si>
  <si>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</si>
  <si>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</si>
  <si>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</si>
  <si>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</si>
  <si>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</si>
  <si>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</si>
  <si>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</si>
  <si>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</si>
  <si>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</si>
  <si>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</si>
  <si>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</si>
  <si>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</si>
  <si>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</si>
  <si>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</si>
  <si>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</si>
  <si>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</si>
  <si>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</si>
  <si>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</si>
  <si>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</si>
  <si>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</si>
  <si>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</si>
  <si>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</si>
  <si>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</si>
  <si>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</si>
  <si>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</si>
  <si>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</si>
  <si>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</si>
  <si>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</si>
  <si>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</si>
  <si>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</si>
  <si>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</si>
  <si>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</si>
  <si>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</si>
  <si>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</si>
  <si>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</si>
  <si>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</si>
  <si>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</si>
  <si>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</si>
  <si>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</si>
  <si>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</si>
  <si>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</si>
  <si>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</si>
  <si>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</si>
  <si>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</si>
  <si>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</si>
  <si>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</si>
  <si>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</si>
  <si>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</si>
  <si>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</si>
  <si>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</si>
  <si>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</si>
  <si>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</si>
  <si>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</si>
  <si>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</si>
  <si>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</si>
  <si>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</si>
  <si>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</si>
  <si>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</si>
  <si>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</si>
  <si>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</si>
  <si>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</si>
  <si>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</si>
  <si>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</si>
  <si>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</si>
  <si>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</si>
  <si>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</si>
  <si>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</si>
  <si>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</si>
  <si>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</si>
  <si>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</si>
  <si>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</si>
  <si>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</si>
  <si>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</si>
  <si>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</si>
  <si>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</si>
  <si>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</si>
  <si>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</si>
  <si>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</si>
  <si>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</si>
  <si>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</si>
  <si>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</si>
  <si>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</si>
  <si>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</si>
  <si>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</si>
  <si>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</si>
  <si>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</si>
  <si>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</si>
  <si>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</si>
  <si>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</si>
  <si>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</si>
  <si>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</si>
  <si>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</si>
  <si>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</si>
  <si>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</si>
  <si>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</si>
  <si>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</si>
  <si>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</si>
  <si>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</si>
  <si>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</si>
  <si>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</si>
  <si>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</si>
  <si>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</si>
  <si>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</si>
  <si>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</si>
  <si>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</si>
  <si>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</si>
  <si>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</si>
  <si>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</si>
  <si>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</si>
  <si>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</si>
  <si>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</si>
  <si>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</si>
  <si>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</si>
  <si>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</si>
  <si>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</si>
  <si>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</si>
  <si>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</si>
  <si>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</si>
  <si>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</si>
  <si>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</si>
  <si>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</si>
  <si>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</si>
  <si>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</si>
  <si>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</si>
  <si>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</si>
  <si>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</si>
  <si>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</si>
  <si>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</si>
  <si>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</si>
  <si>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</si>
  <si>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</si>
  <si>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</si>
  <si>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</si>
  <si>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</si>
  <si>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</si>
  <si>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</si>
  <si>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</si>
  <si>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</si>
  <si>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</si>
  <si>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</si>
  <si>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</si>
  <si>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</si>
  <si>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</si>
  <si>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</si>
  <si>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</si>
  <si>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</si>
  <si>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</si>
  <si>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</si>
  <si>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</si>
  <si>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</si>
  <si>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</si>
  <si>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</si>
  <si>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</si>
  <si>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</si>
  <si>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</si>
  <si>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</si>
  <si>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</si>
  <si>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</si>
  <si>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</si>
  <si>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</si>
  <si>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</si>
  <si>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</si>
  <si>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</si>
  <si>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</si>
  <si>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</si>
  <si>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</si>
  <si>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</si>
  <si>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</si>
  <si>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</si>
  <si>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</si>
  <si>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</si>
  <si>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</si>
  <si>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</si>
  <si>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</si>
  <si>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</si>
  <si>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</si>
  <si>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</si>
  <si>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</si>
  <si>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</si>
  <si>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</si>
  <si>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</si>
  <si>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</si>
  <si>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</si>
  <si>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</si>
  <si>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</si>
  <si>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</si>
  <si>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</si>
  <si>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</si>
  <si>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</si>
  <si>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</si>
  <si>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</si>
  <si>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</si>
  <si>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</si>
  <si>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</si>
  <si>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</si>
  <si>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</si>
  <si>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</si>
  <si>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</si>
  <si>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</si>
  <si>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</si>
  <si>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</si>
  <si>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</si>
  <si>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</si>
  <si>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</si>
  <si>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</si>
  <si>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</si>
  <si>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</si>
  <si>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</si>
  <si>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</si>
  <si>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</si>
  <si>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</si>
  <si>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</si>
  <si>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</si>
  <si>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</si>
  <si>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</si>
  <si>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</si>
  <si>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</si>
  <si>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</si>
  <si>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</si>
  <si>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</si>
  <si>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</si>
  <si>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</si>
  <si>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</si>
  <si>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</si>
  <si>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</si>
  <si>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</si>
  <si>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</si>
  <si>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</si>
  <si>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</si>
  <si>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</si>
  <si>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</si>
  <si>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</si>
  <si>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</si>
  <si>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</si>
  <si>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</si>
  <si>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</si>
  <si>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</si>
  <si>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</si>
  <si>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</si>
  <si>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</si>
  <si>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</si>
  <si>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</si>
  <si>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</si>
  <si>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</si>
  <si>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</si>
  <si>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</si>
  <si>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</si>
  <si>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</si>
  <si>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</si>
  <si>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</si>
  <si>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</si>
  <si>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</si>
  <si>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</si>
  <si>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</si>
  <si>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</si>
  <si>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</si>
  <si>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</si>
  <si>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</si>
  <si>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</si>
  <si>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</si>
  <si>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</si>
  <si>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</si>
  <si>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</si>
  <si>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</si>
  <si>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</si>
  <si>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</si>
  <si>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</si>
  <si>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</si>
  <si>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</si>
  <si>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</si>
  <si>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</si>
  <si>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</si>
  <si>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</si>
  <si>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</si>
  <si>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</si>
  <si>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</si>
  <si>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</si>
  <si>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</si>
  <si>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</si>
  <si>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</si>
  <si>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</si>
  <si>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</si>
  <si>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</si>
  <si>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</si>
  <si>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</si>
  <si>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</si>
  <si>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</si>
  <si>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</si>
  <si>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</si>
  <si>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</si>
  <si>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</si>
  <si>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</si>
  <si>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</si>
  <si>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</si>
  <si>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</si>
  <si>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</si>
  <si>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</si>
  <si>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</si>
  <si>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</si>
  <si>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</si>
  <si>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</si>
  <si>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</si>
  <si>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</si>
  <si>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</si>
  <si>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</si>
  <si>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</si>
  <si>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</si>
  <si>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</si>
  <si>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</si>
  <si>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</si>
  <si>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</si>
  <si>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</si>
  <si>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</si>
  <si>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</si>
  <si>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</si>
  <si>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</si>
  <si>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</si>
  <si>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</si>
  <si>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</si>
  <si>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</si>
  <si>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</si>
  <si>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</si>
  <si>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</si>
  <si>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</si>
  <si>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</si>
  <si>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</si>
  <si>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</si>
  <si>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</si>
  <si>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</si>
  <si>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</si>
  <si>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</si>
  <si>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</si>
  <si>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</si>
  <si>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</si>
  <si>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</si>
  <si>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</si>
  <si>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</si>
  <si>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</si>
  <si>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</si>
  <si>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</si>
  <si>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</si>
  <si>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</si>
  <si>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</si>
  <si>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</si>
  <si>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</si>
  <si>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</si>
  <si>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</si>
  <si>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</si>
  <si>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</si>
  <si>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</si>
  <si>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</si>
  <si>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</si>
  <si>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</si>
  <si>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</si>
  <si>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</si>
  <si>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</si>
  <si>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</si>
  <si>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</si>
  <si>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</si>
  <si>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</si>
  <si>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</si>
  <si>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</si>
  <si>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</si>
  <si>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</si>
  <si>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</si>
  <si>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</si>
  <si>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</si>
  <si>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</si>
  <si>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</si>
  <si>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</si>
  <si>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</si>
  <si>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</si>
  <si>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</si>
  <si>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</si>
  <si>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</si>
  <si>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</si>
  <si>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</si>
  <si>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</si>
  <si>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</si>
  <si>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</si>
  <si>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</si>
  <si>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</si>
  <si>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</si>
  <si>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</si>
  <si>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</si>
  <si>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</si>
  <si>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</si>
  <si>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</si>
  <si>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</si>
  <si>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</si>
  <si>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</si>
  <si>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</si>
  <si>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</si>
  <si>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</si>
  <si>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</si>
  <si>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</si>
  <si>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</si>
  <si>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</si>
  <si>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</si>
  <si>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</si>
  <si>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</si>
  <si>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</si>
  <si>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</si>
  <si>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</si>
  <si>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</si>
  <si>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</si>
  <si>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</si>
  <si>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</si>
  <si>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</si>
  <si>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</si>
  <si>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</si>
  <si>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</si>
  <si>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</si>
  <si>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</si>
  <si>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</si>
  <si>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</si>
  <si>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</si>
  <si>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</si>
  <si>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</si>
  <si>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</si>
  <si>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</si>
  <si>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</si>
  <si>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</si>
  <si>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</si>
  <si>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</si>
  <si>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</si>
  <si>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</si>
  <si>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</si>
  <si>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</si>
  <si>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</si>
  <si>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</si>
  <si>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</si>
  <si>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</si>
  <si>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</si>
  <si>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</si>
  <si>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</si>
  <si>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</si>
  <si>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</si>
  <si>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</si>
  <si>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</si>
  <si>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</si>
  <si>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</si>
  <si>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</si>
  <si>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</si>
  <si>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</si>
  <si>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</si>
  <si>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</si>
  <si>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</si>
  <si>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</si>
  <si>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</si>
  <si>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</si>
  <si>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</si>
  <si>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</si>
  <si>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</si>
  <si>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</si>
  <si>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</si>
  <si>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</si>
  <si>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</si>
  <si>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</si>
  <si>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</si>
  <si>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</si>
  <si>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</si>
  <si>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</si>
  <si>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</si>
  <si>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</si>
  <si>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</si>
  <si>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</si>
  <si>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</si>
  <si>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</si>
  <si>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</si>
  <si>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</si>
  <si>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</si>
  <si>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</si>
  <si>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</si>
  <si>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</si>
  <si>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</si>
  <si>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</si>
  <si>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</si>
  <si>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</si>
  <si>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</si>
  <si>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</si>
  <si>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</si>
  <si>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</si>
  <si>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</si>
  <si>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</si>
  <si>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</si>
  <si>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</si>
  <si>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</si>
  <si>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</si>
  <si>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</si>
  <si>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</si>
  <si>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</si>
  <si>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</si>
  <si>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</si>
  <si>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</si>
  <si>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</si>
  <si>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</si>
  <si>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</si>
  <si>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</si>
  <si>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</si>
  <si>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</si>
  <si>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</si>
  <si>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</si>
  <si>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</si>
  <si>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</si>
  <si>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</si>
  <si>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</si>
  <si>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</si>
  <si>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</si>
  <si>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</si>
  <si>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</si>
  <si>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</si>
  <si>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</si>
  <si>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</si>
  <si>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</si>
  <si>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</si>
  <si>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</si>
  <si>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</si>
  <si>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</si>
  <si>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</si>
  <si>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</si>
  <si>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</si>
  <si>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</si>
  <si>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</si>
  <si>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</si>
  <si>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</si>
  <si>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</si>
  <si>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</si>
  <si>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</si>
  <si>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</si>
  <si>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</si>
  <si>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</si>
  <si>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</si>
  <si>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</si>
  <si>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</si>
  <si>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</si>
  <si>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</si>
  <si>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</si>
  <si>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</si>
  <si>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</si>
  <si>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</si>
  <si>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</si>
  <si>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</si>
  <si>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</si>
  <si>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</si>
  <si>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</si>
  <si>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</si>
  <si>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</si>
  <si>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</si>
  <si>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</si>
  <si>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</si>
  <si>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</si>
  <si>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</si>
  <si>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</si>
  <si>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</si>
  <si>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</si>
  <si>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</si>
  <si>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</si>
  <si>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</si>
  <si>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</si>
  <si>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</si>
  <si>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</si>
  <si>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</si>
  <si>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</si>
  <si>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</si>
  <si>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</si>
  <si>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</si>
  <si>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</si>
  <si>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</si>
  <si>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</si>
  <si>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</si>
  <si>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</si>
  <si>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</si>
  <si>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</si>
  <si>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</si>
  <si>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</si>
  <si>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</si>
  <si>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</si>
  <si>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</si>
  <si>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</si>
  <si>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</si>
  <si>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</si>
  <si>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</si>
  <si>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</si>
  <si>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</si>
  <si>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</si>
  <si>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</si>
  <si>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</si>
  <si>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</si>
  <si>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</si>
  <si>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</si>
  <si>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</si>
  <si>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</si>
  <si>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</si>
  <si>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</si>
  <si>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</si>
  <si>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</si>
  <si>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</si>
  <si>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</si>
  <si>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</si>
  <si>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</si>
  <si>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</si>
  <si>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</si>
  <si>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</si>
  <si>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</si>
  <si>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</si>
  <si>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</si>
  <si>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</si>
  <si>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</si>
  <si>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</si>
  <si>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</si>
  <si>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</si>
  <si>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</si>
  <si>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</si>
  <si>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</si>
  <si>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</si>
  <si>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</si>
  <si>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</si>
  <si>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</si>
  <si>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</si>
  <si>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</si>
  <si>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</si>
  <si>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</si>
  <si>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</si>
  <si>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</si>
  <si>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</si>
  <si>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</si>
  <si>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</si>
  <si>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</si>
  <si>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</si>
  <si>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</si>
  <si>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</si>
  <si>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</si>
  <si>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</si>
  <si>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</si>
  <si>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</si>
  <si>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</si>
  <si>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</si>
  <si>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</si>
  <si>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</si>
  <si>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</si>
  <si>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</si>
  <si>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</si>
  <si>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</si>
  <si>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</si>
  <si>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</si>
  <si>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</si>
  <si>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</si>
  <si>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</si>
  <si>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</si>
  <si>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</si>
  <si>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</si>
  <si>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</si>
  <si>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</si>
  <si>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</si>
  <si>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</si>
  <si>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</si>
  <si>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</si>
  <si>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</si>
  <si>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</si>
  <si>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</si>
  <si>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</si>
  <si>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</si>
  <si>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</si>
  <si>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</si>
  <si>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</si>
  <si>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</si>
  <si>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</si>
  <si>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</si>
  <si>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</si>
  <si>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</si>
  <si>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</si>
  <si>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</si>
  <si>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</si>
  <si>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</si>
  <si>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</si>
  <si>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</si>
  <si>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</si>
  <si>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</si>
  <si>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</si>
  <si>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</si>
  <si>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</si>
  <si>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</si>
  <si>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</si>
  <si>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</si>
  <si>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</si>
  <si>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</si>
  <si>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</si>
  <si>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</si>
  <si>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</si>
  <si>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</si>
  <si>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</si>
  <si>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</si>
  <si>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</si>
  <si>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</si>
  <si>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</si>
  <si>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</si>
  <si>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</si>
  <si>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</si>
  <si>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</si>
  <si>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</si>
  <si>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</si>
  <si>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</si>
  <si>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</si>
  <si>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</si>
  <si>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</si>
  <si>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</si>
  <si>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</si>
  <si>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</si>
  <si>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</si>
  <si>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</si>
  <si>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</si>
  <si>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</si>
  <si>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</si>
  <si>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</si>
  <si>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</si>
  <si>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</si>
  <si>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</si>
  <si>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</si>
  <si>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</si>
  <si>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</si>
  <si>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</si>
  <si>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</si>
  <si>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</si>
  <si>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</si>
  <si>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</si>
  <si>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</si>
  <si>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</si>
  <si>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</si>
  <si>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</si>
  <si>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</si>
  <si>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</si>
  <si>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</si>
  <si>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</si>
  <si>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</si>
  <si>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</si>
  <si>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</si>
  <si>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</si>
  <si>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</si>
  <si>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</si>
  <si>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</si>
  <si>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</si>
  <si>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</si>
  <si>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</si>
  <si>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</si>
  <si>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</si>
  <si>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</si>
  <si>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</si>
  <si>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</si>
  <si>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</si>
  <si>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</si>
  <si>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</si>
  <si>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</si>
  <si>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</si>
  <si>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</si>
  <si>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</si>
  <si>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</si>
  <si>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</si>
  <si>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</si>
  <si>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</si>
  <si>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</si>
  <si>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</si>
  <si>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</si>
  <si>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</si>
  <si>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</si>
  <si>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</si>
  <si>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</si>
  <si>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</si>
  <si>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</si>
  <si>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</si>
  <si>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</si>
  <si>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</si>
  <si>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</si>
  <si>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</si>
  <si>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</si>
  <si>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</si>
  <si>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</si>
  <si>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</si>
  <si>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</si>
  <si>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</si>
  <si>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</si>
  <si>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</si>
  <si>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</si>
  <si>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</si>
  <si>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</si>
  <si>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</si>
  <si>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</si>
  <si>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</si>
  <si>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</si>
  <si>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</si>
  <si>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</si>
  <si>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</si>
  <si>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</si>
  <si>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</si>
  <si>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</si>
  <si>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</si>
  <si>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</si>
  <si>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</si>
  <si>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</si>
  <si>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</si>
  <si>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</si>
  <si>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</si>
  <si>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</si>
  <si>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</si>
  <si>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</si>
  <si>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</si>
  <si>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</si>
  <si>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</si>
  <si>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</si>
  <si>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</si>
  <si>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</si>
  <si>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</si>
  <si>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</si>
  <si>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</si>
  <si>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</si>
  <si>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</si>
  <si>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</si>
  <si>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</si>
  <si>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</si>
  <si>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</si>
  <si>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</si>
  <si>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</si>
  <si>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</si>
  <si>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</si>
  <si>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</si>
  <si>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</si>
  <si>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</si>
  <si>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</si>
  <si>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</si>
  <si>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</si>
  <si>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</si>
  <si>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</si>
  <si>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</si>
  <si>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</si>
  <si>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</si>
  <si>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</si>
  <si>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</si>
  <si>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</si>
  <si>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</si>
  <si>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</si>
  <si>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</si>
  <si>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</si>
  <si>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</si>
  <si>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</si>
  <si>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</si>
  <si>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</si>
  <si>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</si>
  <si>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</si>
  <si>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</si>
  <si>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</si>
  <si>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</si>
  <si>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</si>
  <si>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</si>
  <si>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</si>
  <si>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</si>
  <si>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</si>
  <si>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</si>
  <si>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</si>
  <si>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</si>
  <si>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</si>
  <si>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</si>
  <si>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</si>
  <si>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</si>
  <si>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</si>
  <si>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</si>
  <si>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</si>
  <si>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</si>
  <si>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</si>
  <si>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</si>
  <si>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</si>
  <si>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</si>
  <si>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</si>
  <si>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</si>
  <si>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</si>
  <si>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</si>
  <si>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</si>
  <si>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</si>
  <si>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</si>
  <si>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</si>
  <si>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</si>
  <si>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</si>
  <si>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</si>
  <si>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</si>
  <si>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</si>
  <si>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</si>
  <si>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</si>
  <si>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</si>
  <si>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</si>
  <si>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</si>
  <si>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</si>
  <si>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</si>
  <si>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</si>
  <si>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</si>
  <si>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</si>
  <si>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</si>
  <si>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</si>
  <si>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</si>
  <si>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</si>
  <si>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</si>
  <si>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</si>
  <si>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</si>
  <si>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</si>
  <si>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</si>
  <si>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</si>
  <si>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</si>
  <si>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</si>
  <si>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</si>
  <si>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</si>
  <si>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</si>
  <si>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</si>
  <si>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</si>
  <si>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</si>
  <si>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</si>
  <si>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</si>
  <si>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</si>
  <si>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</si>
  <si>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</si>
  <si>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</si>
  <si>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</si>
  <si>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</si>
  <si>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</si>
  <si>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</si>
  <si>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</si>
  <si>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</si>
  <si>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</si>
  <si>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</si>
  <si>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</si>
  <si>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</si>
  <si>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</si>
  <si>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</si>
  <si>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</si>
  <si>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</si>
  <si>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</si>
  <si>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</si>
  <si>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</si>
  <si>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</si>
  <si>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</si>
  <si>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</si>
  <si>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</si>
  <si>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</si>
  <si>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</si>
  <si>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</si>
  <si>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</si>
  <si>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</si>
  <si>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</si>
  <si>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</si>
  <si>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</si>
  <si>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</si>
  <si>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</si>
  <si>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</si>
  <si>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</si>
  <si>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</si>
  <si>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</si>
  <si>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</si>
  <si>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</si>
  <si>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</si>
  <si>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</si>
  <si>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</si>
  <si>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</si>
  <si>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</si>
  <si>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</si>
  <si>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</si>
  <si>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</si>
  <si>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</si>
  <si>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</si>
  <si>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</si>
  <si>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</si>
  <si>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</si>
  <si>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</si>
  <si>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</si>
  <si>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</si>
  <si>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</si>
  <si>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</si>
  <si>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</si>
  <si>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</si>
  <si>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</si>
  <si>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</si>
  <si>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</si>
  <si>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</si>
  <si>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</si>
  <si>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</si>
  <si>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</si>
  <si>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</si>
  <si>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</si>
  <si>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</si>
  <si>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</si>
  <si>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</si>
  <si>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</si>
  <si>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</si>
  <si>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</si>
  <si>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</si>
  <si>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</si>
  <si>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</si>
  <si>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</si>
  <si>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</si>
  <si>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</si>
  <si>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</si>
  <si>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</si>
  <si>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</si>
  <si>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</si>
  <si>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</si>
  <si>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</si>
  <si>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</si>
  <si>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</si>
  <si>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</si>
  <si>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</si>
  <si>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</si>
  <si>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</si>
  <si>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</si>
  <si>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</si>
  <si>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</si>
  <si>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</si>
  <si>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</si>
  <si>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</si>
  <si>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</si>
  <si>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</si>
  <si>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</si>
  <si>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</si>
  <si>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</si>
  <si>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</si>
  <si>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</si>
  <si>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</si>
  <si>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</si>
  <si>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</si>
  <si>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</si>
  <si>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</si>
  <si>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</si>
  <si>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</si>
  <si>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</si>
  <si>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</si>
  <si>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</si>
  <si>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</si>
  <si>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</si>
  <si>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</si>
  <si>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</si>
  <si>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</si>
  <si>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</si>
  <si>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</si>
  <si>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</si>
  <si>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</si>
  <si>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</si>
  <si>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</si>
  <si>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</si>
  <si>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</si>
  <si>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</si>
  <si>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</si>
  <si>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</si>
  <si>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</si>
  <si>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</si>
  <si>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</si>
  <si>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</si>
  <si>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</si>
  <si>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</si>
  <si>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</si>
  <si>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</si>
  <si>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</si>
  <si>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</si>
  <si>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</si>
  <si>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</si>
  <si>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</si>
  <si>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</si>
  <si>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</si>
  <si>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</si>
  <si>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</si>
  <si>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</si>
  <si>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</si>
  <si>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</si>
  <si>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</si>
  <si>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</si>
  <si>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</si>
  <si>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</si>
  <si>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</si>
  <si>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</si>
  <si>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</si>
  <si>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</si>
  <si>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</si>
  <si>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</si>
  <si>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</si>
  <si>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</si>
  <si>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</si>
  <si>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</si>
  <si>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</si>
  <si>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</si>
  <si>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</si>
  <si>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</si>
  <si>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</si>
  <si>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</si>
  <si>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</si>
  <si>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</si>
  <si>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</si>
  <si>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</si>
  <si>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</si>
  <si>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</si>
  <si>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</si>
  <si>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</si>
  <si>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</si>
  <si>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</si>
  <si>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</si>
  <si>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</si>
  <si>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</si>
  <si>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</si>
  <si>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</si>
  <si>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</si>
  <si>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</si>
  <si>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</si>
  <si>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</si>
  <si>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</si>
  <si>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</si>
  <si>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</si>
  <si>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</si>
  <si>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</si>
  <si>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</si>
  <si>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</si>
  <si>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</si>
  <si>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</si>
  <si>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</si>
  <si>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</si>
  <si>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</si>
  <si>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</si>
  <si>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</si>
  <si>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</si>
  <si>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</si>
  <si>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</si>
  <si>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</si>
  <si>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</si>
  <si>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</si>
  <si>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</si>
  <si>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</si>
  <si>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</si>
  <si>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</si>
  <si>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</si>
  <si>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</si>
  <si>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</si>
  <si>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</si>
  <si>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</si>
  <si>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</si>
  <si>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</si>
  <si>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</si>
  <si>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</si>
  <si>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</si>
  <si>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</si>
  <si>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</si>
  <si>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</si>
  <si>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</si>
  <si>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</si>
  <si>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</si>
  <si>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</si>
  <si>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</si>
  <si>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</si>
  <si>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</si>
  <si>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</si>
  <si>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</si>
  <si>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</si>
  <si>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</si>
  <si>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</si>
  <si>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</si>
  <si>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</si>
  <si>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</si>
  <si>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</si>
  <si>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</si>
  <si>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</si>
  <si>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</si>
  <si>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</si>
  <si>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</si>
  <si>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</si>
  <si>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</si>
  <si>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</si>
  <si>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</si>
  <si>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</si>
  <si>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</si>
  <si>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</si>
  <si>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</si>
  <si>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</si>
  <si>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</si>
  <si>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</si>
  <si>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</si>
  <si>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</si>
  <si>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</si>
  <si>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</si>
  <si>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</si>
  <si>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</si>
  <si>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</si>
  <si>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</si>
  <si>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</si>
  <si>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</si>
  <si>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</si>
  <si>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</si>
  <si>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</si>
  <si>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</si>
  <si>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</si>
  <si>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</si>
  <si>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</si>
  <si>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</si>
  <si>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</si>
  <si>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</si>
  <si>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</si>
  <si>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</si>
  <si>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</si>
  <si>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</si>
  <si>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</si>
  <si>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</si>
  <si>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</si>
  <si>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</si>
  <si>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</si>
  <si>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</si>
  <si>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</si>
  <si>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</si>
  <si>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</si>
  <si>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</si>
  <si>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</si>
  <si>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</si>
  <si>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</si>
  <si>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</si>
  <si>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</si>
  <si>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</si>
  <si>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</si>
  <si>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</si>
  <si>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</si>
  <si>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</si>
  <si>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</si>
  <si>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</si>
  <si>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</si>
  <si>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</si>
  <si>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</si>
  <si>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</si>
  <si>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</si>
  <si>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</si>
  <si>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</si>
  <si>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</si>
  <si>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</si>
  <si>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</si>
  <si>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</si>
  <si>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</si>
  <si>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</si>
  <si>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</si>
  <si>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</si>
  <si>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</si>
  <si>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</si>
  <si>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</si>
  <si>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</si>
  <si>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</si>
  <si>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</si>
  <si>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</si>
  <si>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</si>
  <si>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</si>
  <si>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</si>
  <si>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</si>
  <si>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</si>
  <si>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</si>
  <si>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</si>
  <si>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</si>
  <si>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</si>
  <si>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</si>
  <si>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</si>
  <si>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</si>
  <si>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</si>
  <si>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</si>
  <si>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</si>
  <si>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</si>
  <si>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</si>
  <si>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</si>
  <si>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</si>
  <si>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</si>
  <si>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</si>
  <si>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</si>
  <si>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</si>
  <si>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</si>
  <si>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</si>
  <si>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</si>
  <si>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</si>
  <si>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</si>
  <si>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</si>
  <si>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</si>
  <si>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</si>
  <si>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</si>
  <si>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</si>
  <si>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</si>
  <si>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</si>
  <si>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</si>
  <si>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</si>
  <si>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</si>
  <si>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</si>
  <si>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</si>
  <si>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</si>
  <si>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</si>
  <si>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</si>
  <si>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</si>
  <si>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</si>
  <si>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</si>
  <si>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</si>
  <si>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</si>
  <si>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</si>
  <si>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</si>
  <si>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</si>
  <si>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</si>
  <si>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</si>
  <si>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</si>
  <si>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</si>
  <si>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</si>
  <si>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</si>
  <si>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</si>
  <si>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</si>
  <si>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</si>
  <si>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</si>
  <si>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</si>
  <si>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</si>
  <si>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</si>
  <si>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</si>
  <si>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</si>
  <si>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</si>
  <si>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</si>
  <si>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</si>
  <si>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</si>
  <si>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</si>
  <si>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</si>
  <si>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</si>
  <si>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</si>
  <si>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</si>
  <si>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</si>
  <si>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</si>
  <si>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</si>
  <si>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</si>
  <si>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</si>
  <si>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</si>
  <si>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</si>
  <si>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</si>
  <si>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</si>
  <si>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</si>
  <si>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</si>
  <si>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</si>
  <si>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</si>
  <si>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</si>
  <si>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</si>
  <si>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</si>
  <si>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</si>
  <si>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</si>
  <si>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</si>
  <si>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</si>
  <si>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</si>
  <si>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</si>
  <si>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</si>
  <si>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</si>
  <si>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</si>
  <si>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</si>
  <si>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</si>
  <si>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</si>
  <si>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</si>
  <si>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</si>
  <si>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</si>
  <si>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</si>
  <si>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</si>
  <si>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</si>
  <si>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</si>
  <si>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</si>
  <si>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</si>
  <si>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</si>
  <si>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</si>
  <si>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</si>
  <si>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</si>
  <si>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</si>
  <si>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</si>
  <si>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</si>
  <si>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</si>
  <si>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</si>
  <si>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</si>
  <si>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</si>
  <si>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</si>
  <si>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</si>
  <si>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</si>
  <si>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</si>
  <si>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</si>
  <si>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</si>
  <si>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</si>
  <si>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</si>
  <si>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</si>
  <si>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</si>
  <si>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</si>
  <si>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</si>
  <si>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</si>
  <si>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</si>
  <si>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</si>
  <si>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</si>
  <si>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</si>
  <si>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</si>
  <si>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</si>
  <si>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</si>
  <si>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</si>
  <si>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</si>
  <si>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</si>
  <si>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</si>
  <si>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</si>
  <si>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</si>
  <si>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</si>
  <si>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</si>
  <si>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</si>
  <si>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</si>
  <si>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</si>
  <si>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</si>
  <si>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</si>
  <si>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</si>
  <si>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</si>
  <si>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</si>
  <si>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</si>
  <si>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</si>
  <si>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</si>
  <si>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</si>
  <si>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</si>
  <si>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</si>
  <si>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</si>
  <si>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</si>
  <si>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</si>
  <si>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</si>
  <si>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</si>
  <si>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</si>
  <si>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</si>
  <si>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</si>
  <si>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</si>
  <si>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</si>
  <si>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</si>
  <si>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</si>
  <si>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</si>
  <si>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</si>
  <si>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</si>
  <si>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</si>
  <si>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</si>
  <si>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</si>
  <si>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</si>
  <si>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</si>
  <si>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</si>
  <si>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</si>
  <si>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</si>
  <si>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</si>
  <si>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</si>
  <si>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</si>
  <si>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</si>
  <si>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</si>
  <si>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</si>
  <si>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</si>
  <si>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</si>
  <si>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</si>
  <si>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</si>
  <si>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</si>
  <si>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</si>
  <si>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</si>
  <si>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</si>
  <si>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</si>
  <si>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</si>
  <si>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</si>
  <si>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</si>
  <si>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</si>
  <si>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</si>
  <si>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</si>
  <si>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</si>
  <si>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</si>
  <si>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</si>
  <si>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</si>
  <si>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</si>
  <si>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</si>
  <si>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</si>
  <si>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</si>
  <si>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</si>
  <si>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</si>
  <si>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</si>
  <si>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</si>
  <si>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</si>
  <si>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</si>
  <si>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</si>
  <si>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</si>
  <si>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</si>
  <si>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</si>
  <si>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</si>
  <si>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</si>
  <si>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</si>
  <si>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</si>
  <si>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</si>
  <si>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</si>
  <si>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</si>
  <si>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</si>
  <si>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</si>
  <si>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</si>
  <si>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</si>
  <si>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</si>
  <si>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</si>
  <si>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</si>
  <si>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</si>
  <si>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</si>
  <si>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</si>
  <si>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</si>
  <si>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</si>
  <si>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</si>
  <si>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</si>
  <si>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</si>
  <si>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</si>
  <si>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</si>
  <si>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</si>
  <si>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</si>
  <si>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</si>
  <si>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</si>
  <si>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</si>
  <si>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</si>
  <si>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</si>
  <si>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</si>
  <si>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</si>
  <si>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</si>
  <si>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</si>
  <si>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</si>
  <si>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</si>
  <si>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</si>
  <si>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</si>
  <si>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</si>
  <si>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</si>
  <si>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</si>
  <si>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</si>
  <si>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</si>
  <si>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</si>
  <si>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</si>
  <si>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</si>
  <si>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</si>
  <si>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</si>
  <si>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</si>
  <si>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</si>
  <si>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</si>
  <si>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</si>
  <si>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</si>
  <si>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</si>
  <si>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</si>
  <si>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</si>
  <si>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</si>
  <si>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</si>
  <si>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</si>
  <si>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</si>
  <si>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</si>
  <si>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</si>
  <si>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</si>
  <si>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</si>
  <si>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</si>
  <si>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</si>
  <si>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</si>
  <si>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</si>
  <si>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</si>
  <si>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</si>
  <si>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</si>
  <si>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</si>
  <si>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</si>
  <si>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</si>
  <si>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</si>
  <si>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</si>
  <si>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</si>
  <si>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</si>
  <si>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</si>
  <si>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</si>
  <si>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</si>
  <si>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</si>
  <si>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</si>
  <si>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</si>
  <si>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</si>
  <si>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</si>
  <si>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</si>
  <si>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</si>
  <si>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</si>
  <si>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</si>
  <si>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</si>
  <si>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</si>
  <si>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</si>
  <si>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</si>
  <si>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</si>
  <si>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</si>
  <si>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</si>
  <si>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</si>
  <si>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</si>
  <si>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</si>
  <si>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</si>
  <si>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</si>
  <si>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</si>
  <si>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</si>
  <si>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</si>
  <si>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</si>
  <si>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</si>
  <si>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</si>
  <si>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</si>
  <si>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</si>
  <si>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</si>
  <si>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</si>
  <si>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</si>
  <si>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</si>
  <si>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</si>
  <si>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</si>
  <si>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</si>
  <si>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</si>
  <si>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</si>
  <si>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</si>
  <si>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</si>
  <si>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</si>
  <si>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</si>
  <si>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</si>
  <si>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</si>
  <si>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</si>
  <si>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</si>
  <si>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</si>
  <si>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</si>
  <si>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</si>
  <si>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</si>
  <si>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</si>
  <si>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</si>
  <si>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</si>
  <si>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</si>
  <si>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</si>
  <si>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</si>
  <si>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</si>
  <si>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</si>
  <si>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</si>
  <si>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</si>
  <si>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</si>
  <si>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</si>
  <si>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</si>
  <si>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</si>
  <si>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</si>
  <si>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</si>
  <si>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</si>
  <si>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</si>
  <si>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</si>
  <si>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</si>
  <si>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</si>
  <si>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</si>
  <si>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</si>
  <si>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</si>
  <si>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</si>
  <si>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</si>
  <si>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</si>
  <si>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</si>
  <si>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</si>
  <si>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</si>
  <si>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</si>
  <si>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</si>
  <si>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</si>
  <si>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</si>
  <si>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</si>
  <si>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</si>
  <si>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</si>
  <si>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</si>
  <si>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</si>
  <si>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</si>
  <si>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</si>
  <si>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</si>
  <si>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</si>
  <si>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</si>
  <si>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</si>
  <si>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</si>
  <si>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</si>
  <si>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</si>
  <si>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</si>
  <si>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</si>
  <si>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</si>
  <si>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</si>
  <si>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</si>
  <si>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</si>
  <si>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</si>
  <si>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</si>
  <si>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</si>
  <si>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</si>
  <si>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</si>
  <si>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</si>
  <si>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</si>
  <si>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</si>
  <si>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</si>
  <si>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</si>
  <si>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</si>
  <si>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</si>
  <si>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</si>
  <si>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</si>
  <si>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</si>
  <si>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</si>
  <si>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</si>
  <si>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</si>
  <si>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</si>
  <si>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</si>
  <si>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</si>
  <si>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</si>
  <si>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</si>
  <si>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</si>
  <si>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</si>
  <si>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</si>
  <si>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</si>
  <si>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</si>
  <si>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</si>
  <si>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</si>
  <si>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</si>
  <si>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</si>
  <si>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</si>
  <si>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</si>
  <si>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</si>
  <si>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</si>
  <si>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</si>
  <si>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</si>
  <si>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</si>
  <si>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</si>
  <si>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</si>
  <si>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</si>
  <si>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</si>
  <si>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</si>
  <si>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</si>
  <si>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</si>
  <si>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</si>
  <si>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</si>
  <si>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</si>
  <si>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</si>
  <si>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</si>
  <si>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</si>
  <si>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</si>
  <si>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</si>
  <si>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</si>
  <si>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</si>
  <si>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</si>
  <si>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</si>
  <si>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</si>
  <si>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</si>
  <si>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</si>
  <si>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</si>
  <si>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</si>
  <si>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</si>
  <si>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</si>
  <si>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</si>
  <si>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</si>
  <si>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</si>
  <si>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</si>
  <si>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</si>
  <si>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</si>
  <si>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</si>
  <si>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</si>
  <si>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</si>
  <si>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</si>
  <si>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</si>
  <si>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</si>
  <si>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</si>
  <si>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</si>
  <si>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</si>
  <si>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</si>
  <si>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</si>
  <si>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</si>
  <si>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</si>
  <si>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</si>
  <si>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</si>
  <si>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</si>
  <si>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</si>
  <si>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</si>
  <si>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</si>
  <si>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</si>
  <si>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</si>
  <si>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</si>
  <si>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</si>
  <si>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</si>
  <si>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</si>
  <si>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</si>
  <si>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</si>
  <si>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</si>
  <si>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</si>
  <si>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</si>
  <si>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</si>
  <si>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</si>
  <si>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</si>
  <si>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</si>
  <si>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</si>
  <si>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</si>
  <si>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</si>
  <si>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</si>
  <si>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</si>
  <si>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</si>
  <si>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</si>
  <si>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</si>
  <si>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</si>
  <si>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</si>
  <si>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</si>
  <si>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</si>
  <si>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</si>
  <si>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</si>
  <si>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</si>
  <si>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</si>
  <si>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</si>
  <si>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</si>
  <si>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</si>
  <si>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</si>
  <si>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</si>
  <si>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</si>
  <si>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</si>
  <si>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</si>
  <si>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</si>
  <si>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</si>
  <si>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</si>
  <si>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</si>
  <si>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</si>
  <si>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</si>
  <si>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</si>
  <si>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</si>
  <si>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</si>
  <si>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</si>
  <si>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</si>
  <si>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</si>
  <si>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</si>
  <si>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</si>
  <si>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</si>
  <si>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</si>
  <si>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</si>
  <si>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</si>
  <si>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</si>
  <si>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</si>
  <si>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</si>
  <si>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</si>
  <si>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</si>
  <si>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</si>
  <si>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</si>
  <si>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</si>
  <si>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</si>
  <si>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</si>
  <si>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</si>
  <si>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</si>
  <si>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</si>
  <si>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</si>
  <si>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</si>
  <si>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</si>
  <si>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</si>
  <si>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</si>
  <si>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</si>
  <si>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</si>
  <si>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</si>
  <si>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</si>
  <si>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</si>
  <si>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</si>
  <si>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</si>
  <si>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</si>
  <si>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</si>
  <si>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</si>
  <si>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</si>
  <si>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</si>
  <si>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</si>
  <si>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</si>
  <si>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</si>
  <si>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</si>
  <si>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</si>
  <si>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</si>
  <si>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</si>
  <si>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</si>
  <si>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</si>
  <si>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</si>
  <si>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</si>
  <si>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</si>
  <si>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</si>
  <si>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</si>
  <si>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</si>
  <si>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</si>
  <si>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</si>
  <si>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</si>
  <si>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</si>
  <si>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</si>
  <si>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</si>
  <si>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</si>
  <si>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</si>
  <si>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</si>
  <si>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</si>
  <si>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</si>
  <si>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</si>
  <si>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</si>
  <si>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</si>
  <si>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</si>
  <si>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</si>
  <si>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</si>
  <si>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</si>
  <si>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</si>
  <si>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</si>
  <si>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</si>
  <si>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</si>
  <si>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</si>
  <si>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</si>
  <si>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</si>
  <si>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</si>
  <si>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</si>
  <si>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</si>
  <si>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</si>
  <si>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</si>
  <si>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</si>
  <si>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</si>
  <si>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</si>
  <si>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</si>
  <si>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</si>
  <si>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</si>
  <si>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</si>
  <si>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</si>
  <si>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</si>
  <si>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</si>
  <si>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</si>
  <si>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</si>
  <si>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</si>
  <si>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</si>
  <si>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</si>
  <si>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</si>
  <si>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</si>
  <si>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</si>
  <si>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</si>
  <si>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</si>
  <si>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</si>
  <si>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</si>
  <si>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</si>
  <si>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</si>
  <si>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</si>
  <si>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</si>
  <si>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</si>
  <si>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</si>
  <si>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</si>
  <si>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</si>
  <si>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</si>
  <si>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</si>
  <si>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</si>
  <si>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</si>
  <si>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</si>
  <si>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</si>
  <si>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</si>
  <si>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</si>
  <si>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</si>
  <si>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</si>
  <si>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</si>
  <si>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</si>
  <si>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</si>
  <si>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</si>
  <si>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</si>
  <si>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</si>
  <si>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</si>
  <si>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</si>
  <si>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</si>
  <si>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</si>
  <si>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</si>
  <si>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</si>
  <si>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</si>
  <si>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</si>
  <si>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</si>
  <si>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</si>
  <si>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</si>
  <si>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</si>
  <si>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</si>
  <si>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</si>
  <si>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</si>
  <si>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</si>
  <si>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</si>
  <si>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</si>
  <si>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</si>
  <si>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</si>
  <si>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</si>
  <si>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</si>
  <si>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</si>
  <si>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</si>
  <si>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</si>
  <si>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</si>
  <si>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</si>
  <si>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</si>
  <si>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</si>
  <si>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</si>
  <si>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</si>
  <si>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</si>
  <si>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</si>
  <si>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</si>
  <si>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</si>
  <si>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</si>
  <si>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</si>
  <si>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</si>
  <si>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</si>
  <si>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</si>
  <si>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</si>
  <si>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</si>
  <si>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</si>
  <si>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</si>
  <si>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</si>
  <si>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</si>
  <si>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</si>
  <si>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</si>
  <si>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</si>
  <si>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</si>
  <si>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</si>
  <si>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</si>
  <si>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</si>
  <si>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</si>
  <si>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</si>
  <si>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</si>
  <si>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</si>
  <si>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</si>
  <si>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</si>
  <si>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</si>
  <si>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</si>
  <si>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</si>
  <si>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</si>
  <si>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</si>
  <si>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</si>
  <si>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</si>
  <si>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</si>
  <si>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</si>
  <si>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</si>
  <si>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</si>
  <si>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</si>
  <si>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</si>
  <si>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</si>
  <si>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</si>
  <si>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</si>
  <si>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</si>
  <si>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</si>
  <si>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</si>
  <si>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</si>
  <si>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</si>
  <si>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</si>
  <si>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</si>
  <si>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</si>
  <si>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</si>
  <si>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</si>
  <si>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</si>
  <si>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</si>
  <si>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</si>
  <si>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</si>
  <si>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</si>
  <si>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</si>
  <si>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</si>
  <si>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</si>
  <si>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</si>
  <si>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</si>
  <si>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</si>
  <si>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</si>
  <si>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</si>
  <si>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</si>
  <si>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</si>
  <si>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</si>
  <si>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</si>
  <si>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</si>
  <si>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</si>
  <si>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</si>
  <si>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</si>
  <si>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</si>
  <si>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</si>
  <si>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</si>
  <si>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</si>
  <si>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</si>
  <si>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</si>
  <si>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</si>
  <si>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</si>
  <si>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</si>
  <si>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</si>
  <si>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</si>
  <si>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</si>
  <si>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</si>
  <si>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</si>
  <si>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</si>
  <si>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</si>
  <si>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</si>
  <si>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</si>
  <si>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</si>
  <si>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</si>
  <si>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</si>
  <si>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</si>
  <si>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</si>
  <si>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</si>
  <si>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</si>
  <si>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</si>
  <si>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</si>
  <si>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</si>
  <si>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</si>
  <si>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</si>
  <si>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</si>
  <si>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</si>
  <si>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</si>
  <si>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</si>
  <si>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</si>
  <si>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</si>
  <si>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</si>
  <si>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</si>
  <si>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</si>
  <si>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</si>
  <si>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</si>
  <si>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</si>
  <si>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</si>
  <si>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</si>
  <si>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</si>
  <si>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</si>
  <si>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</si>
  <si>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</si>
  <si>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</si>
  <si>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</si>
  <si>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</si>
  <si>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</si>
  <si>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</si>
  <si>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</si>
  <si>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</si>
  <si>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</si>
  <si>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</si>
  <si>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</si>
  <si>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</si>
  <si>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</si>
  <si>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</si>
  <si>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</si>
  <si>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</si>
  <si>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</si>
  <si>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</si>
  <si>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</si>
  <si>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</si>
  <si>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</si>
  <si>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</si>
  <si>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</si>
  <si>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</si>
  <si>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</si>
  <si>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</si>
  <si>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</si>
  <si>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</si>
  <si>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</si>
  <si>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</si>
  <si>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</si>
  <si>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</si>
  <si>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</si>
  <si>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</si>
  <si>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</si>
  <si>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</si>
  <si>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</si>
  <si>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</si>
  <si>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</si>
  <si>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</si>
  <si>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</si>
  <si>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</si>
  <si>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</si>
  <si>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</si>
  <si>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</si>
  <si>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</si>
  <si>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</si>
  <si>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</si>
  <si>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</si>
  <si>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</si>
  <si>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</si>
  <si>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</si>
  <si>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</si>
  <si>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</si>
  <si>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</si>
  <si>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</si>
  <si>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</si>
  <si>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</si>
  <si>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</si>
  <si>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</si>
  <si>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</si>
  <si>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</si>
  <si>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</si>
  <si>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</si>
  <si>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</si>
  <si>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</si>
  <si>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</si>
  <si>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</si>
  <si>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</si>
  <si>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</si>
  <si>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</si>
  <si>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</si>
  <si>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</si>
  <si>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</si>
  <si>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</si>
  <si>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</si>
  <si>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</si>
  <si>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</si>
  <si>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</si>
  <si>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</si>
  <si>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</si>
  <si>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</si>
  <si>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</si>
  <si>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</si>
  <si>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</si>
  <si>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</si>
  <si>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</si>
  <si>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</si>
  <si>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</si>
  <si>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</si>
  <si>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</si>
  <si>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</si>
  <si>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</si>
  <si>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</si>
  <si>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</si>
  <si>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</si>
  <si>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</si>
  <si>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</si>
  <si>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</si>
  <si>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</si>
  <si>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</si>
  <si>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</si>
  <si>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</si>
  <si>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</si>
  <si>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</si>
  <si>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</si>
  <si>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</si>
  <si>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</si>
  <si>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</si>
  <si>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</si>
  <si>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</si>
  <si>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</si>
  <si>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</si>
  <si>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</si>
  <si>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</si>
  <si>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</si>
  <si>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</si>
  <si>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</si>
  <si>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</si>
  <si>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</si>
  <si>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</si>
  <si>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</si>
  <si>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</si>
  <si>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</si>
  <si>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</si>
  <si>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</si>
  <si>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</si>
  <si>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</si>
  <si>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</si>
  <si>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</si>
  <si>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</si>
  <si>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</si>
  <si>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</si>
  <si>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</si>
  <si>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</si>
  <si>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</si>
  <si>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</si>
  <si>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</si>
  <si>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</si>
  <si>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</si>
  <si>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</si>
  <si>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</si>
  <si>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</si>
  <si>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</si>
  <si>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</si>
  <si>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</si>
  <si>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</si>
  <si>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</si>
  <si>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</si>
  <si>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</si>
  <si>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</si>
  <si>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</si>
  <si>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</si>
  <si>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</si>
  <si>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</si>
  <si>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</si>
  <si>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</si>
  <si>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</si>
  <si>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</si>
  <si>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</si>
  <si>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</si>
  <si>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</si>
  <si>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</si>
  <si>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</si>
  <si>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</si>
  <si>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</si>
  <si>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</si>
  <si>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</si>
  <si>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</si>
  <si>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</si>
  <si>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</si>
  <si>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</si>
  <si>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</si>
  <si>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</si>
  <si>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</si>
  <si>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</si>
  <si>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</si>
  <si>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</si>
  <si>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</si>
  <si>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</si>
  <si>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</si>
  <si>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</si>
  <si>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</si>
  <si>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</si>
  <si>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</si>
  <si>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</si>
  <si>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</si>
  <si>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</si>
  <si>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</si>
  <si>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</si>
  <si>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</si>
  <si>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</si>
  <si>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</si>
  <si>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</si>
  <si>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</si>
  <si>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</si>
  <si>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</si>
  <si>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</si>
  <si>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</si>
  <si>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</si>
  <si>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</si>
  <si>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</si>
  <si>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</si>
  <si>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</si>
  <si>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</si>
  <si>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</si>
  <si>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</si>
  <si>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</si>
  <si>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</si>
  <si>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</si>
  <si>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</si>
  <si>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</si>
  <si>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</si>
  <si>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</si>
  <si>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</si>
  <si>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</si>
  <si>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</si>
  <si>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</si>
  <si>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</si>
  <si>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</si>
  <si>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</si>
  <si>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</si>
  <si>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</si>
  <si>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</si>
  <si>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</si>
  <si>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</si>
  <si>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</si>
  <si>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</si>
  <si>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</si>
  <si>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</si>
  <si>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</si>
  <si>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</si>
  <si>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</si>
  <si>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</si>
  <si>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</si>
  <si>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</si>
  <si>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</si>
  <si>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</si>
  <si>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</si>
  <si>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</si>
  <si>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</si>
  <si>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</si>
  <si>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</si>
  <si>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</si>
  <si>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</si>
  <si>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</si>
  <si>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</si>
  <si>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</si>
  <si>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</si>
  <si>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</si>
  <si>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</si>
  <si>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</si>
  <si>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</si>
  <si>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</si>
  <si>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</si>
  <si>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</si>
  <si>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</si>
  <si>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</si>
  <si>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</si>
  <si>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</si>
  <si>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</si>
  <si>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</si>
  <si>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</si>
  <si>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</si>
  <si>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</si>
  <si>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</si>
  <si>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</si>
  <si>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</si>
  <si>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</si>
  <si>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</si>
  <si>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</si>
  <si>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</si>
  <si>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</si>
  <si>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</si>
  <si>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</si>
  <si>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</si>
  <si>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</si>
  <si>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</si>
  <si>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</si>
  <si>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</si>
  <si>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</si>
  <si>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</si>
  <si>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</si>
  <si>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</si>
  <si>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</si>
  <si>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</si>
  <si>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</si>
  <si>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</si>
  <si>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</si>
  <si>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</si>
  <si>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</si>
  <si>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</si>
  <si>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</si>
  <si>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</si>
  <si>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</si>
  <si>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</si>
  <si>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</si>
  <si>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</si>
  <si>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</si>
  <si>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</si>
  <si>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</si>
  <si>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</si>
  <si>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</si>
  <si>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</si>
  <si>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</si>
  <si>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</si>
  <si>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</si>
  <si>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</si>
  <si>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</si>
  <si>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</si>
  <si>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</si>
  <si>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</si>
  <si>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</si>
  <si>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</si>
  <si>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</si>
  <si>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</si>
  <si>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</si>
  <si>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</si>
  <si>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</si>
  <si>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</si>
  <si>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</si>
  <si>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</si>
  <si>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</si>
  <si>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</si>
  <si>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</si>
  <si>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</si>
  <si>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</si>
  <si>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</si>
  <si>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</si>
  <si>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</si>
  <si>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</si>
  <si>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</si>
  <si>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</si>
  <si>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</si>
  <si>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</si>
  <si>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</si>
  <si>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</si>
  <si>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</si>
  <si>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</si>
  <si>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</si>
  <si>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</si>
  <si>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</si>
  <si>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</si>
  <si>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</si>
  <si>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</si>
  <si>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</si>
  <si>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</si>
  <si>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</si>
  <si>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</si>
  <si>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</si>
  <si>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</si>
  <si>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</si>
  <si>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</si>
  <si>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</si>
  <si>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</si>
  <si>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</si>
  <si>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</si>
  <si>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</si>
  <si>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</si>
  <si>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</si>
  <si>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</si>
  <si>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</si>
  <si>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</si>
  <si>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</si>
  <si>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</si>
  <si>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</si>
  <si>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</si>
  <si>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</si>
  <si>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</si>
  <si>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</si>
  <si>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</si>
  <si>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</si>
  <si>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</si>
  <si>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</si>
  <si>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</si>
  <si>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</si>
  <si>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</si>
  <si>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</si>
  <si>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</si>
  <si>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</si>
  <si>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</si>
  <si>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</si>
  <si>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</si>
  <si>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</si>
  <si>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</si>
  <si>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</si>
  <si>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</si>
  <si>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</si>
  <si>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</si>
  <si>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</si>
  <si>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</si>
  <si>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</si>
  <si>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</si>
  <si>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</si>
  <si>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</si>
  <si>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</si>
  <si>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</si>
  <si>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</si>
  <si>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</si>
  <si>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</si>
  <si>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</si>
  <si>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</si>
  <si>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</si>
  <si>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</si>
  <si>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</si>
  <si>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</si>
  <si>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</si>
  <si>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</si>
  <si>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</si>
  <si>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</si>
  <si>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</si>
  <si>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</si>
  <si>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</si>
  <si>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</si>
  <si>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</si>
  <si>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</si>
  <si>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</si>
  <si>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</si>
  <si>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</si>
  <si>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</si>
  <si>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</si>
  <si>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</si>
  <si>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</si>
  <si>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</si>
  <si>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</si>
  <si>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</si>
  <si>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</si>
  <si>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</si>
  <si>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</si>
  <si>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</si>
  <si>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</si>
  <si>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</si>
  <si>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</si>
  <si>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</si>
  <si>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</si>
  <si>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</si>
  <si>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</si>
  <si>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</si>
  <si>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</si>
  <si>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</si>
  <si>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</si>
  <si>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</si>
  <si>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</si>
  <si>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</si>
  <si>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</si>
  <si>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</si>
  <si>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</si>
  <si>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</si>
  <si>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</si>
  <si>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</si>
  <si>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</si>
  <si>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</si>
  <si>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</si>
  <si>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</si>
  <si>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</si>
  <si>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</si>
  <si>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</si>
  <si>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</si>
  <si>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</si>
  <si>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</si>
  <si>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</si>
  <si>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</si>
  <si>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</si>
  <si>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</si>
  <si>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</si>
  <si>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</si>
  <si>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</si>
  <si>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</si>
  <si>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</si>
  <si>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</si>
  <si>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</si>
  <si>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</si>
  <si>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</si>
  <si>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</si>
  <si>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</si>
  <si>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</si>
  <si>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</si>
  <si>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</si>
  <si>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</si>
  <si>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</si>
  <si>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</si>
  <si>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</si>
  <si>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</si>
  <si>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</si>
  <si>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</si>
  <si>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</si>
  <si>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</si>
  <si>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</si>
  <si>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</si>
  <si>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</si>
  <si>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</si>
  <si>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</si>
  <si>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</si>
  <si>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</si>
  <si>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</si>
  <si>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</si>
  <si>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</si>
  <si>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</si>
  <si>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</si>
  <si>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</si>
  <si>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</si>
  <si>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</si>
  <si>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</si>
  <si>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</si>
  <si>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</si>
  <si>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</si>
  <si>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</si>
  <si>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</si>
  <si>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</si>
  <si>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</si>
  <si>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</si>
  <si>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</si>
  <si>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</si>
  <si>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</si>
  <si>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</si>
  <si>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</si>
  <si>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</si>
  <si>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</si>
  <si>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</si>
  <si>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</si>
  <si>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</si>
  <si>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</si>
  <si>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</si>
  <si>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</si>
  <si>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</si>
  <si>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</si>
  <si>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</si>
  <si>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</si>
  <si>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</si>
  <si>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</si>
  <si>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</si>
  <si>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</si>
  <si>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</si>
  <si>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</si>
  <si>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</si>
  <si>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</si>
  <si>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</si>
  <si>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</si>
  <si>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</si>
  <si>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</si>
  <si>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</si>
  <si>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</si>
  <si>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</si>
  <si>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</si>
  <si>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</si>
  <si>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</si>
  <si>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</si>
  <si>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</si>
  <si>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</si>
  <si>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</si>
  <si>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</si>
  <si>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</si>
  <si>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</si>
  <si>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</si>
  <si>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</si>
  <si>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</si>
  <si>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</si>
  <si>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</si>
  <si>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</si>
  <si>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</si>
  <si>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</si>
  <si>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</si>
  <si>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</si>
  <si>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</si>
  <si>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</si>
  <si>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</si>
  <si>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</si>
  <si>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</si>
  <si>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</si>
  <si>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</si>
  <si>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</si>
  <si>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</si>
  <si>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</si>
  <si>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</si>
  <si>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</si>
  <si>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</si>
  <si>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</si>
  <si>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</si>
  <si>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</si>
  <si>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</si>
  <si>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</si>
  <si>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</si>
  <si>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</si>
  <si>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</si>
  <si>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</si>
  <si>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</si>
  <si>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</si>
  <si>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</si>
  <si>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</si>
  <si>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</si>
  <si>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</si>
  <si>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</si>
  <si>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</si>
  <si>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</si>
  <si>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</si>
  <si>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</si>
  <si>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</si>
  <si>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</si>
  <si>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</si>
  <si>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</si>
  <si>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</si>
  <si>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</si>
  <si>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</si>
  <si>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</si>
  <si>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</si>
  <si>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</si>
  <si>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</si>
  <si>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</si>
  <si>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</si>
  <si>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</si>
  <si>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</si>
  <si>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</si>
  <si>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</si>
  <si>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</si>
  <si>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</si>
  <si>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</si>
  <si>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</si>
  <si>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</si>
  <si>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</si>
  <si>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</si>
  <si>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</si>
  <si>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</si>
  <si>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</si>
  <si>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</si>
  <si>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</si>
  <si>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</si>
  <si>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</si>
  <si>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</si>
  <si>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</si>
  <si>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</si>
  <si>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</si>
  <si>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</si>
  <si>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</si>
  <si>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</si>
  <si>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</si>
  <si>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</si>
  <si>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</si>
  <si>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</si>
  <si>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</si>
  <si>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</si>
  <si>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</si>
  <si>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</si>
  <si>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</si>
  <si>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</si>
  <si>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</si>
  <si>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</si>
  <si>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</si>
  <si>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</si>
  <si>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</si>
  <si>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</si>
  <si>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</si>
  <si>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</si>
  <si>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</si>
  <si>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</si>
  <si>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</si>
  <si>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</si>
  <si>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</si>
  <si>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</si>
  <si>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</si>
  <si>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</si>
  <si>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</si>
  <si>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</si>
  <si>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</si>
  <si>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</si>
  <si>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</si>
  <si>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</si>
  <si>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</si>
  <si>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</si>
  <si>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</si>
  <si>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</si>
  <si>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</si>
  <si>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</si>
  <si>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</si>
  <si>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</si>
  <si>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</si>
  <si>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</si>
  <si>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</si>
  <si>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</si>
  <si>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</si>
  <si>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</si>
  <si>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</si>
  <si>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</si>
  <si>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</si>
  <si>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</si>
  <si>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</si>
  <si>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</si>
  <si>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</si>
  <si>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</si>
  <si>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</si>
  <si>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</si>
  <si>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</si>
  <si>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</si>
  <si>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</si>
  <si>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</si>
  <si>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</si>
  <si>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</si>
  <si>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</si>
  <si>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</si>
  <si>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</si>
  <si>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</si>
  <si>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</si>
  <si>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</si>
  <si>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</si>
  <si>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</si>
  <si>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</si>
  <si>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</si>
  <si>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</si>
  <si>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</si>
  <si>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</si>
  <si>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</si>
  <si>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</si>
  <si>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</si>
  <si>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</si>
  <si>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</si>
  <si>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</si>
  <si>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</si>
  <si>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</si>
  <si>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</si>
  <si>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</si>
  <si>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</si>
  <si>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</si>
  <si>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</si>
  <si>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</si>
  <si>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</si>
  <si>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</si>
  <si>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</si>
  <si>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</si>
  <si>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</si>
  <si>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</si>
  <si>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</si>
  <si>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</si>
  <si>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</si>
  <si>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</si>
  <si>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</si>
  <si>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</si>
  <si>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</si>
  <si>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</si>
  <si>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</si>
  <si>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</si>
  <si>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</si>
  <si>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</si>
  <si>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</si>
  <si>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</si>
  <si>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</si>
  <si>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</si>
  <si>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</si>
  <si>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</si>
  <si>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</si>
  <si>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</si>
  <si>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</si>
  <si>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</si>
  <si>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</si>
  <si>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</si>
  <si>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</si>
  <si>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</si>
  <si>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</si>
  <si>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</si>
  <si>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</si>
  <si>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</si>
  <si>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</si>
  <si>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</si>
  <si>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</si>
  <si>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</si>
  <si>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</si>
  <si>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</si>
  <si>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</si>
  <si>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</si>
  <si>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</si>
  <si>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</si>
  <si>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</si>
  <si>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</si>
  <si>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</si>
  <si>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</si>
  <si>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</si>
  <si>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</si>
  <si>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</si>
  <si>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</si>
  <si>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</si>
  <si>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</si>
  <si>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</si>
  <si>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</si>
  <si>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</si>
  <si>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</si>
  <si>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</si>
  <si>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</si>
  <si>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</si>
  <si>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</si>
  <si>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</si>
  <si>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</si>
  <si>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</si>
  <si>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</si>
  <si>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</si>
  <si>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</si>
  <si>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</si>
  <si>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</si>
  <si>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</si>
  <si>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</si>
  <si>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</si>
  <si>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</si>
  <si>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</si>
  <si>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</si>
  <si>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</si>
  <si>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</si>
  <si>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</si>
  <si>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</si>
  <si>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</si>
  <si>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</si>
  <si>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</si>
  <si>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</si>
  <si>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</si>
  <si>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</si>
  <si>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</si>
  <si>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</si>
  <si>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</si>
  <si>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</si>
  <si>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</si>
  <si>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</si>
  <si>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</si>
  <si>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</si>
  <si>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</si>
  <si>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</si>
  <si>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</si>
  <si>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</si>
  <si>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</si>
  <si>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</si>
  <si>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</si>
  <si>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</si>
  <si>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</si>
  <si>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</si>
  <si>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</si>
  <si>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</si>
  <si>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</si>
  <si>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</si>
  <si>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</si>
  <si>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</si>
  <si>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</si>
  <si>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</si>
  <si>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</si>
  <si>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</si>
  <si>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</si>
  <si>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</si>
  <si>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</si>
  <si>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</si>
  <si>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</si>
  <si>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</si>
  <si>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</si>
  <si>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</si>
  <si>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</si>
  <si>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</si>
  <si>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</si>
  <si>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</si>
  <si>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</si>
  <si>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</si>
  <si>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</si>
  <si>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</si>
  <si>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</si>
  <si>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</si>
  <si>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</si>
  <si>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</si>
  <si>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</si>
  <si>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</si>
  <si>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</si>
  <si>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</si>
  <si>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</si>
  <si>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</si>
  <si>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</si>
  <si>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</si>
  <si>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</si>
  <si>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</si>
  <si>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</si>
  <si>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</si>
  <si>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</si>
  <si>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</si>
  <si>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</si>
  <si>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</si>
  <si>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</si>
  <si>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</si>
  <si>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</si>
  <si>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</si>
  <si>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</si>
  <si>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</si>
  <si>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</si>
  <si>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</si>
  <si>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</si>
  <si>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</si>
  <si>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</si>
  <si>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</si>
  <si>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</si>
  <si>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</si>
  <si>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</si>
  <si>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</si>
  <si>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</si>
  <si>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</si>
  <si>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</si>
  <si>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</si>
  <si>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</si>
  <si>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</si>
  <si>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</si>
  <si>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</si>
  <si>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</si>
  <si>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</si>
  <si>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</si>
  <si>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</si>
  <si>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</si>
  <si>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</si>
  <si>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</si>
  <si>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</si>
  <si>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</si>
  <si>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</si>
  <si>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</si>
  <si>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</si>
  <si>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</si>
  <si>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</si>
  <si>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</si>
  <si>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</si>
  <si>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</si>
  <si>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</si>
  <si>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</si>
  <si>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</si>
  <si>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</si>
  <si>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</si>
  <si>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</si>
  <si>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</si>
  <si>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</si>
  <si>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</si>
  <si>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</si>
  <si>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</si>
  <si>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</si>
  <si>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</si>
  <si>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</si>
  <si>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</si>
  <si>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</si>
  <si>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</si>
  <si>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</si>
  <si>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</si>
  <si>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</si>
  <si>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</si>
  <si>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</si>
  <si>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</si>
  <si>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</si>
  <si>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</si>
  <si>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</si>
  <si>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</si>
  <si>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</si>
  <si>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</si>
  <si>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</si>
  <si>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</si>
  <si>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</si>
  <si>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</si>
  <si>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</si>
  <si>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</si>
  <si>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</si>
  <si>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</si>
  <si>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</si>
  <si>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</si>
  <si>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</si>
  <si>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</si>
  <si>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</si>
  <si>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</si>
  <si>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</si>
  <si>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</si>
  <si>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</si>
  <si>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</si>
  <si>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</si>
  <si>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</si>
  <si>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</si>
  <si>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</si>
  <si>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</si>
  <si>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</si>
  <si>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</si>
  <si>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</si>
  <si>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</si>
  <si>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</si>
  <si>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</si>
  <si>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</si>
  <si>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</si>
  <si>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</si>
  <si>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</si>
  <si>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</si>
  <si>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</si>
  <si>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</si>
  <si>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</si>
  <si>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</si>
  <si>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</si>
  <si>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</si>
  <si>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</si>
  <si>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</si>
  <si>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</si>
  <si>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</si>
  <si>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</si>
  <si>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</si>
  <si>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</si>
  <si>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</si>
  <si>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</si>
  <si>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</si>
  <si>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</si>
  <si>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</si>
  <si>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</si>
  <si>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</si>
  <si>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</si>
  <si>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</si>
  <si>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</si>
  <si>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</si>
  <si>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</si>
  <si>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</si>
  <si>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</si>
  <si>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</si>
  <si>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</si>
  <si>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</si>
  <si>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</si>
  <si>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</si>
  <si>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</si>
  <si>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</si>
  <si>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</si>
  <si>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</si>
  <si>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</si>
  <si>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</si>
  <si>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</si>
  <si>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</si>
  <si>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</si>
  <si>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</si>
  <si>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</si>
  <si>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</si>
  <si>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</si>
  <si>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</si>
  <si>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</si>
  <si>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</si>
  <si>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</si>
  <si>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</si>
  <si>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</si>
  <si>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</si>
  <si>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</si>
  <si>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</si>
  <si>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</si>
  <si>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</si>
  <si>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</si>
  <si>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</si>
  <si>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</si>
  <si>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</si>
  <si>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</si>
  <si>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</si>
  <si>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</si>
  <si>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</si>
  <si>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</si>
  <si>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</si>
  <si>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</si>
  <si>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</si>
  <si>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</si>
  <si>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</si>
  <si>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</si>
  <si>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</si>
  <si>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</si>
  <si>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</si>
  <si>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</si>
  <si>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</si>
  <si>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</si>
  <si>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</si>
  <si>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</si>
  <si>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</si>
  <si>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</si>
  <si>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</si>
  <si>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</si>
  <si>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</si>
  <si>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</si>
  <si>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</si>
  <si>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</si>
  <si>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</si>
  <si>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</si>
  <si>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</si>
  <si>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</si>
  <si>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</si>
  <si>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</si>
  <si>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</si>
  <si>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</si>
  <si>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</si>
  <si>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</si>
  <si>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</si>
  <si>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</si>
  <si>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</si>
  <si>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</si>
  <si>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</si>
  <si>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</si>
  <si>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</si>
  <si>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</si>
  <si>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</si>
  <si>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</si>
  <si>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</si>
  <si>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</si>
  <si>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</si>
  <si>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</si>
  <si>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</si>
  <si>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</si>
  <si>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</si>
  <si>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</si>
  <si>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</si>
  <si>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</si>
  <si>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</si>
  <si>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</si>
  <si>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</si>
  <si>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</si>
  <si>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</si>
  <si>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</si>
  <si>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</si>
  <si>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</si>
  <si>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</si>
  <si>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</si>
  <si>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</si>
  <si>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</si>
  <si>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</si>
  <si>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</si>
  <si>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</si>
  <si>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</si>
  <si>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</si>
  <si>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</si>
  <si>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</si>
  <si>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</si>
  <si>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</si>
  <si>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</si>
  <si>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</si>
  <si>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</si>
  <si>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</si>
  <si>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</si>
  <si>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</si>
  <si>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</si>
  <si>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</si>
  <si>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</si>
  <si>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</si>
  <si>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</si>
  <si>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</si>
  <si>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</si>
  <si>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</si>
  <si>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</si>
  <si>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</si>
  <si>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</si>
  <si>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</si>
  <si>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</si>
  <si>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</si>
  <si>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</si>
  <si>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</si>
  <si>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</si>
  <si>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</si>
  <si>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</si>
  <si>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</si>
  <si>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</si>
  <si>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</si>
  <si>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</si>
  <si>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</si>
  <si>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</si>
  <si>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</si>
  <si>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</si>
  <si>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</si>
  <si>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</si>
  <si>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</si>
  <si>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</si>
  <si>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</si>
  <si>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</si>
  <si>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</si>
  <si>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</si>
  <si>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</si>
  <si>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</si>
  <si>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</si>
  <si>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</si>
  <si>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</si>
  <si>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</si>
  <si>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</si>
  <si>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</si>
  <si>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</si>
  <si>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</si>
  <si>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</si>
  <si>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</si>
  <si>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</si>
  <si>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</si>
  <si>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</si>
  <si>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</si>
  <si>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</si>
  <si>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</si>
  <si>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</si>
  <si>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</si>
  <si>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</si>
  <si>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</si>
  <si>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</si>
  <si>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</si>
  <si>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</si>
  <si>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</si>
  <si>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</si>
  <si>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</si>
  <si>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</si>
  <si>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</si>
  <si>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</si>
  <si>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</si>
  <si>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</si>
  <si>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</si>
  <si>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</si>
  <si>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</si>
  <si>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</si>
  <si>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</si>
  <si>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</si>
  <si>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</si>
  <si>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</si>
  <si>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</si>
  <si>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</si>
  <si>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</si>
  <si>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</si>
  <si>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</si>
  <si>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</si>
  <si>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</si>
  <si>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</si>
  <si>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</si>
  <si>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</si>
  <si>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</si>
  <si>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</si>
  <si>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</si>
  <si>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</si>
  <si>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</si>
  <si>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</si>
  <si>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</si>
  <si>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</si>
  <si>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</si>
  <si>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</si>
  <si>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</si>
  <si>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</si>
  <si>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</si>
  <si>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</si>
  <si>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</si>
  <si>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</si>
  <si>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</si>
  <si>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</si>
  <si>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</si>
  <si>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</si>
  <si>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</si>
  <si>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</si>
  <si>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</si>
  <si>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</si>
  <si>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</si>
  <si>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</si>
  <si>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</si>
  <si>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</si>
  <si>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</si>
  <si>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</si>
  <si>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</si>
  <si>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</si>
  <si>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</si>
  <si>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</si>
  <si>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</si>
  <si>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</si>
  <si>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</si>
  <si>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</si>
  <si>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</si>
  <si>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</si>
  <si>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</si>
  <si>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</si>
  <si>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</si>
  <si>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</si>
  <si>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</si>
  <si>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</si>
  <si>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</si>
  <si>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</si>
  <si>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</si>
  <si>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</si>
  <si>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</si>
  <si>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</si>
  <si>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</si>
  <si>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</si>
  <si>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</si>
  <si>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</si>
  <si>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</si>
  <si>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</si>
  <si>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</si>
  <si>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</si>
  <si>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</si>
  <si>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</si>
  <si>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</si>
  <si>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</si>
  <si>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</si>
  <si>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</si>
  <si>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</si>
  <si>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</si>
  <si>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</si>
  <si>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</si>
  <si>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</si>
  <si>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</si>
  <si>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</si>
  <si>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</si>
  <si>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</si>
  <si>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</si>
  <si>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</si>
  <si>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</si>
  <si>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</si>
  <si>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</si>
  <si>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</si>
  <si>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</si>
  <si>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</si>
  <si>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</si>
  <si>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</si>
  <si>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</si>
  <si>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</si>
  <si>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</si>
  <si>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</si>
  <si>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</si>
  <si>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</si>
  <si>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</si>
  <si>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</si>
  <si>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</si>
  <si>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</si>
  <si>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</si>
  <si>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</si>
  <si>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</si>
  <si>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</si>
  <si>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</si>
  <si>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</si>
  <si>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</si>
  <si>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</si>
  <si>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</si>
  <si>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</si>
  <si>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</si>
  <si>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</si>
  <si>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</si>
  <si>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</si>
  <si>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</si>
  <si>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</si>
  <si>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</si>
  <si>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</si>
  <si>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</si>
  <si>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</si>
  <si>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</si>
  <si>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</si>
  <si>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</si>
  <si>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</si>
  <si>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</si>
  <si>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</si>
  <si>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</si>
  <si>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</si>
  <si>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</si>
  <si>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</si>
  <si>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</si>
  <si>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</si>
  <si>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</si>
  <si>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</si>
  <si>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</si>
  <si>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</si>
  <si>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</si>
  <si>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</si>
  <si>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</si>
  <si>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</si>
  <si>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</si>
  <si>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</si>
  <si>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</si>
  <si>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</si>
  <si>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</si>
  <si>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</si>
  <si>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</si>
  <si>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</si>
  <si>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</si>
  <si>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</si>
  <si>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</si>
  <si>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</si>
  <si>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</si>
  <si>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</si>
  <si>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</si>
  <si>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</si>
  <si>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</si>
  <si>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</si>
  <si>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</si>
  <si>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</si>
  <si>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</si>
  <si>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</si>
  <si>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</si>
  <si>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</si>
  <si>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</si>
  <si>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</si>
  <si>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</si>
  <si>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</si>
  <si>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</si>
  <si>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</si>
  <si>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</si>
  <si>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</si>
  <si>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</si>
  <si>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</si>
  <si>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</si>
  <si>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</si>
  <si>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</si>
  <si>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</si>
  <si>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</si>
  <si>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</si>
  <si>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</si>
  <si>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</si>
  <si>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</si>
  <si>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</si>
  <si>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</si>
  <si>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</si>
  <si>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</si>
  <si>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</si>
  <si>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</si>
  <si>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</si>
  <si>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</si>
  <si>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</si>
  <si>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</si>
  <si>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</si>
  <si>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</si>
  <si>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</si>
  <si>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</si>
  <si>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</si>
  <si>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</si>
  <si>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</si>
  <si>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</si>
  <si>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</si>
  <si>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</si>
  <si>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</si>
  <si>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</si>
  <si>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</si>
  <si>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</si>
  <si>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</si>
  <si>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</si>
  <si>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</si>
  <si>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</si>
  <si>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</si>
  <si>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</si>
  <si>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</si>
  <si>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</si>
  <si>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</si>
  <si>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</si>
  <si>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</si>
  <si>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</si>
  <si>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</si>
  <si>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</si>
  <si>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</si>
  <si>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</si>
  <si>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</si>
  <si>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</si>
  <si>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</si>
  <si>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</si>
  <si>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</si>
  <si>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</si>
  <si>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</si>
  <si>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</si>
  <si>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</si>
  <si>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</si>
  <si>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</si>
  <si>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</si>
  <si>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</si>
  <si>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</si>
  <si>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</si>
  <si>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</si>
  <si>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</si>
  <si>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</si>
  <si>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</si>
  <si>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</si>
  <si>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</si>
  <si>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</si>
  <si>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</si>
  <si>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</si>
  <si>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</si>
  <si>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</si>
  <si>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</si>
  <si>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</si>
  <si>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</si>
  <si>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</si>
  <si>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</si>
  <si>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</si>
  <si>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</si>
  <si>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</si>
  <si>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</si>
  <si>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</si>
  <si>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</si>
  <si>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</si>
  <si>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</si>
  <si>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</si>
  <si>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</si>
  <si>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</si>
  <si>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</si>
  <si>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</si>
  <si>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</si>
  <si>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</si>
  <si>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</si>
  <si>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</si>
  <si>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</si>
  <si>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</si>
  <si>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</si>
  <si>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</si>
  <si>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</si>
  <si>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</si>
  <si>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</si>
  <si>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</si>
  <si>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</si>
  <si>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</si>
  <si>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</si>
  <si>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</si>
  <si>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</si>
  <si>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</si>
  <si>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</si>
  <si>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</si>
  <si>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</si>
  <si>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</si>
  <si>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</si>
  <si>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</si>
  <si>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</si>
  <si>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</si>
  <si>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</si>
  <si>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</si>
  <si>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</si>
  <si>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</si>
  <si>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</si>
  <si>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</si>
  <si>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</si>
  <si>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</si>
  <si>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</si>
  <si>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</si>
  <si>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</si>
  <si>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</si>
  <si>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</si>
  <si>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</si>
  <si>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</si>
  <si>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</si>
  <si>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</si>
  <si>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</si>
  <si>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</si>
  <si>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</si>
  <si>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</si>
  <si>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</si>
  <si>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</si>
  <si>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</si>
  <si>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</si>
  <si>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</si>
  <si>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</si>
  <si>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</si>
  <si>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</si>
  <si>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</si>
  <si>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</si>
  <si>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</si>
  <si>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</si>
  <si>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</si>
  <si>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</si>
  <si>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</si>
  <si>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</si>
  <si>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</si>
  <si>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</si>
  <si>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</si>
  <si>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</si>
  <si>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</si>
  <si>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</si>
  <si>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</si>
  <si>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</si>
  <si>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</si>
  <si>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</si>
  <si>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</si>
  <si>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</si>
  <si>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</si>
  <si>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</si>
  <si>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</si>
  <si>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</si>
  <si>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</si>
  <si>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</si>
  <si>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</si>
  <si>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</si>
  <si>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</si>
  <si>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</si>
  <si>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</si>
  <si>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</si>
  <si>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</si>
  <si>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</si>
  <si>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</si>
  <si>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</si>
  <si>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</si>
  <si>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</si>
  <si>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</si>
  <si>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</si>
  <si>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</si>
  <si>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</si>
  <si>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</si>
  <si>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</si>
  <si>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</si>
  <si>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</si>
  <si>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</si>
  <si>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</si>
  <si>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</si>
  <si>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</si>
  <si>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</si>
  <si>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</si>
  <si>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</si>
  <si>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</si>
  <si>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</si>
  <si>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</si>
  <si>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</si>
  <si>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</si>
  <si>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</si>
  <si>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</si>
  <si>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</si>
  <si>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</si>
  <si>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</si>
  <si>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</si>
  <si>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</si>
  <si>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</si>
  <si>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</si>
  <si>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</si>
  <si>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</si>
  <si>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</si>
  <si>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</si>
  <si>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</si>
  <si>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</si>
  <si>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</si>
  <si>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</si>
  <si>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</si>
  <si>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</si>
  <si>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</si>
  <si>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</si>
  <si>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</si>
  <si>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</si>
  <si>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</si>
  <si>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</si>
  <si>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</si>
  <si>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</si>
  <si>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</si>
  <si>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</si>
  <si>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</si>
  <si>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</si>
  <si>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</si>
  <si>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</si>
  <si>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</si>
  <si>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</si>
  <si>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</si>
  <si>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</si>
  <si>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</si>
  <si>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</si>
  <si>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</si>
  <si>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</si>
  <si>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</si>
  <si>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</si>
  <si>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</si>
  <si>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</si>
  <si>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</si>
  <si>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</si>
  <si>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</si>
  <si>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</si>
  <si>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</si>
  <si>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</si>
  <si>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</si>
  <si>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</si>
  <si>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</si>
  <si>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</si>
  <si>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</si>
  <si>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</si>
  <si>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</si>
  <si>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</si>
  <si>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</si>
  <si>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</si>
  <si>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</si>
  <si>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</si>
  <si>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</si>
  <si>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</si>
  <si>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</si>
  <si>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</si>
  <si>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</si>
  <si>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</si>
  <si>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</si>
  <si>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</si>
  <si>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</si>
  <si>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</si>
  <si>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</si>
  <si>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</si>
  <si>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</si>
  <si>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</si>
  <si>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</si>
  <si>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</si>
  <si>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</si>
  <si>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</si>
  <si>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</si>
  <si>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</si>
  <si>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</si>
  <si>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</si>
  <si>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</si>
  <si>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</si>
  <si>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</si>
  <si>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</si>
  <si>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</si>
  <si>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</si>
  <si>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</si>
  <si>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</si>
  <si>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</si>
  <si>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</si>
  <si>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</si>
  <si>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</si>
  <si>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</si>
  <si>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</si>
  <si>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</si>
  <si>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</si>
  <si>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</si>
  <si>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</si>
  <si>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</si>
  <si>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</si>
  <si>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</si>
  <si>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</si>
  <si>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</si>
  <si>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</si>
  <si>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</si>
  <si>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</si>
  <si>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</si>
  <si>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</si>
  <si>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</si>
  <si>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</si>
  <si>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</si>
  <si>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</si>
  <si>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</si>
  <si>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</si>
  <si>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</si>
  <si>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</si>
  <si>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</si>
  <si>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</si>
  <si>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</si>
  <si>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</si>
  <si>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</si>
  <si>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</si>
  <si>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</si>
  <si>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</si>
  <si>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</si>
  <si>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</si>
  <si>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</si>
  <si>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</si>
  <si>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</si>
  <si>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</si>
  <si>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</si>
  <si>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</si>
  <si>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</si>
  <si>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</si>
  <si>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</si>
  <si>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</si>
  <si>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</si>
  <si>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</si>
  <si>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</si>
  <si>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</si>
  <si>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</si>
  <si>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</si>
  <si>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</si>
  <si>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</si>
  <si>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</si>
  <si>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</si>
  <si>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</si>
  <si>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</si>
  <si>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</si>
  <si>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</si>
  <si>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</si>
  <si>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</si>
  <si>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</si>
  <si>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</si>
  <si>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</si>
  <si>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</si>
  <si>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</si>
  <si>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</si>
  <si>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</si>
  <si>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</si>
  <si>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</si>
  <si>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</si>
  <si>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</si>
  <si>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</si>
  <si>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</si>
  <si>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</si>
  <si>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</si>
  <si>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</si>
  <si>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</si>
  <si>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</si>
  <si>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</si>
  <si>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</si>
  <si>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</si>
  <si>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</si>
  <si>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</si>
  <si>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</si>
  <si>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</si>
  <si>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</si>
  <si>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</si>
  <si>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</si>
  <si>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</si>
  <si>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</si>
  <si>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</si>
  <si>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</si>
  <si>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</si>
  <si>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</si>
  <si>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</si>
  <si>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</si>
  <si>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</si>
  <si>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</si>
  <si>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</si>
  <si>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</si>
  <si>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</si>
  <si>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</si>
  <si>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</si>
  <si>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</si>
  <si>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</si>
  <si>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</si>
  <si>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</si>
  <si>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</si>
  <si>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</si>
  <si>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</si>
  <si>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</si>
  <si>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</si>
  <si>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</si>
  <si>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</si>
  <si>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</si>
  <si>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</si>
  <si>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</si>
  <si>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</si>
  <si>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</si>
  <si>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</si>
  <si>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</si>
  <si>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</si>
  <si>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</si>
  <si>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</si>
  <si>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</si>
  <si>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</si>
  <si>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</si>
  <si>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</si>
  <si>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</si>
  <si>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</si>
  <si>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</si>
  <si>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</si>
  <si>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</si>
  <si>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</si>
  <si>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</si>
  <si>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</si>
  <si>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</si>
  <si>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</si>
  <si>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</si>
  <si>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</si>
  <si>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</si>
  <si>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</si>
  <si>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</si>
  <si>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</si>
  <si>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</si>
  <si>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</si>
  <si>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</si>
  <si>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</si>
  <si>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</si>
  <si>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</si>
  <si>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</si>
  <si>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</si>
  <si>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</si>
  <si>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</si>
  <si>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</si>
  <si>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</si>
  <si>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</si>
  <si>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</si>
  <si>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</si>
  <si>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</si>
  <si>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</si>
  <si>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</si>
  <si>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</si>
  <si>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</si>
  <si>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</si>
  <si>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</si>
  <si>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</si>
  <si>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</si>
  <si>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</si>
  <si>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</si>
  <si>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</si>
  <si>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</si>
  <si>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</si>
  <si>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</si>
  <si>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</si>
  <si>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</si>
  <si>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</si>
  <si>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</si>
  <si>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</si>
  <si>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</si>
  <si>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</si>
  <si>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</si>
  <si>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</si>
  <si>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</si>
  <si>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</si>
  <si>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</si>
  <si>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</si>
  <si>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</si>
  <si>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</si>
  <si>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</si>
  <si>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</si>
  <si>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</si>
  <si>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</si>
  <si>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</si>
  <si>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</si>
  <si>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</si>
  <si>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</si>
  <si>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</si>
  <si>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</si>
  <si>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</si>
  <si>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</si>
  <si>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</si>
  <si>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</si>
  <si>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</si>
  <si>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</si>
  <si>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</si>
  <si>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</si>
  <si>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</si>
  <si>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</si>
  <si>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</si>
  <si>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</si>
  <si>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</si>
  <si>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</si>
  <si>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</si>
  <si>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</si>
  <si>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</si>
  <si>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</si>
  <si>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</si>
  <si>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</si>
  <si>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</si>
  <si>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</si>
  <si>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</si>
  <si>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</si>
  <si>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</si>
  <si>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</si>
  <si>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</si>
  <si>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</si>
  <si>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</si>
  <si>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</si>
  <si>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</si>
  <si>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</si>
  <si>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</si>
  <si>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</si>
  <si>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</si>
  <si>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</si>
  <si>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</si>
  <si>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</si>
  <si>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</si>
  <si>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</si>
  <si>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</si>
  <si>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</si>
  <si>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</si>
  <si>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</si>
  <si>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</si>
  <si>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</si>
  <si>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</si>
  <si>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</si>
  <si>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</si>
  <si>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</si>
  <si>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</si>
  <si>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</si>
  <si>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</si>
  <si>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</si>
  <si>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</si>
  <si>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</si>
  <si>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</si>
  <si>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</si>
  <si>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</si>
  <si>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</si>
  <si>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</si>
  <si>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</si>
  <si>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</si>
  <si>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</si>
  <si>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</si>
  <si>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</si>
  <si>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</si>
  <si>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</si>
  <si>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</si>
  <si>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</si>
  <si>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</si>
  <si>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</si>
  <si>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</si>
  <si>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</si>
  <si>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</si>
  <si>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</si>
  <si>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</si>
  <si>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</si>
  <si>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</si>
  <si>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</si>
  <si>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</si>
  <si>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</si>
  <si>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</si>
  <si>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</si>
  <si>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</si>
  <si>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</si>
  <si>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</si>
  <si>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</si>
  <si>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</si>
  <si>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</si>
  <si>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</si>
  <si>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</si>
  <si>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</si>
  <si>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</si>
  <si>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</si>
  <si>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</si>
  <si>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</si>
  <si>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</si>
  <si>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</si>
  <si>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</si>
  <si>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</si>
  <si>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</si>
  <si>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</si>
  <si>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</si>
  <si>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</si>
  <si>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</si>
  <si>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</si>
  <si>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</si>
  <si>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</si>
  <si>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</si>
  <si>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</si>
  <si>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</si>
  <si>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</si>
  <si>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</si>
  <si>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</si>
  <si>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</si>
  <si>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</si>
  <si>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</si>
  <si>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</si>
  <si>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</si>
  <si>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</si>
  <si>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</si>
  <si>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</si>
  <si>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</si>
  <si>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</si>
  <si>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</si>
  <si>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</si>
  <si>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</si>
  <si>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</si>
  <si>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</si>
  <si>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</si>
  <si>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</si>
  <si>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</si>
  <si>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</si>
  <si>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</si>
  <si>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</si>
  <si>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</si>
  <si>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</si>
  <si>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</si>
  <si>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</si>
  <si>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</si>
  <si>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</si>
  <si>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</si>
  <si>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</si>
  <si>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</si>
  <si>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</si>
  <si>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</si>
  <si>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</si>
  <si>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</si>
  <si>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</si>
  <si>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</si>
  <si>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</si>
  <si>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</si>
  <si>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</si>
  <si>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</si>
  <si>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</si>
  <si>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</si>
  <si>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</si>
  <si>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</si>
  <si>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</si>
  <si>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</si>
  <si>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</si>
  <si>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</si>
  <si>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</si>
  <si>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</si>
  <si>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</si>
  <si>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</si>
  <si>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</si>
  <si>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</si>
  <si>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</si>
  <si>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</si>
  <si>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</si>
  <si>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</si>
  <si>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</si>
  <si>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</si>
  <si>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</si>
  <si>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</si>
  <si>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</si>
  <si>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</si>
  <si>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</si>
  <si>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</si>
  <si>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</si>
  <si>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</si>
  <si>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</si>
  <si>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</si>
  <si>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</si>
  <si>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</si>
  <si>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</si>
  <si>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</si>
  <si>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</si>
  <si>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</si>
  <si>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</si>
  <si>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</si>
  <si>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</si>
  <si>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</si>
  <si>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</si>
  <si>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</si>
  <si>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</si>
  <si>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</si>
  <si>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</si>
  <si>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</si>
  <si>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</si>
  <si>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</si>
  <si>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</si>
  <si>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</si>
  <si>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</si>
  <si>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</si>
  <si>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</si>
  <si>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</si>
  <si>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</si>
  <si>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</si>
  <si>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</si>
  <si>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</si>
  <si>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</si>
  <si>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</si>
  <si>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</si>
  <si>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</si>
  <si>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</si>
  <si>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</si>
  <si>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</si>
  <si>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</si>
  <si>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</si>
  <si>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</si>
  <si>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</si>
  <si>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</si>
  <si>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</si>
  <si>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</si>
  <si>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</si>
  <si>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</si>
  <si>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</si>
  <si>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</si>
  <si>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</si>
  <si>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</si>
  <si>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</si>
  <si>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</si>
  <si>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</si>
  <si>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</si>
  <si>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</si>
  <si>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</si>
  <si>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</si>
  <si>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</si>
  <si>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</si>
  <si>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</si>
  <si>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</si>
  <si>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</si>
  <si>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</si>
  <si>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</si>
  <si>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</si>
  <si>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</si>
  <si>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</si>
  <si>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</si>
  <si>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</si>
  <si>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</si>
  <si>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</si>
  <si>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</si>
  <si>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</si>
  <si>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</si>
  <si>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</si>
  <si>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</si>
  <si>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</si>
  <si>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</si>
  <si>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</si>
  <si>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</si>
  <si>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</si>
  <si>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</si>
  <si>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</si>
  <si>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</si>
  <si>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</si>
  <si>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</si>
  <si>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</si>
  <si>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</si>
  <si>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</si>
  <si>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</si>
  <si>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</si>
  <si>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</si>
  <si>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</si>
  <si>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</si>
  <si>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</si>
  <si>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</si>
  <si>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</si>
  <si>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</si>
  <si>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</si>
  <si>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</si>
  <si>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</si>
  <si>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</si>
  <si>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</si>
  <si>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</si>
  <si>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</si>
  <si>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</si>
  <si>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</si>
  <si>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</si>
  <si>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</si>
  <si>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</si>
  <si>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</si>
  <si>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</si>
  <si>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</si>
  <si>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</si>
  <si>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</si>
  <si>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</si>
  <si>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</si>
  <si>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</si>
  <si>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</si>
  <si>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</si>
  <si>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</si>
  <si>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</si>
  <si>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</si>
  <si>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</si>
  <si>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</si>
  <si>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</si>
  <si>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</si>
  <si>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</si>
  <si>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</si>
  <si>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</si>
  <si>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</si>
  <si>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</si>
  <si>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</si>
  <si>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</si>
  <si>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</si>
  <si>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</si>
  <si>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</si>
  <si>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</si>
  <si>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</si>
  <si>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</si>
  <si>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</si>
  <si>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</si>
  <si>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</si>
  <si>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</si>
  <si>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</si>
  <si>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</si>
  <si>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</si>
  <si>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</si>
  <si>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</si>
  <si>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</si>
  <si>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</si>
  <si>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</si>
  <si>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</si>
  <si>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</si>
  <si>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</si>
  <si>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</si>
  <si>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</si>
  <si>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</si>
  <si>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</si>
  <si>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</si>
  <si>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</si>
  <si>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</si>
  <si>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</si>
  <si>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</si>
  <si>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</si>
  <si>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</si>
  <si>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</si>
  <si>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</si>
  <si>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</si>
  <si>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</si>
  <si>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</si>
  <si>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</si>
  <si>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</si>
  <si>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</si>
  <si>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</si>
  <si>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</si>
  <si>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</si>
  <si>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</si>
  <si>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</si>
  <si>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</si>
  <si>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</si>
  <si>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</si>
  <si>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</si>
  <si>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</si>
  <si>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</si>
  <si>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</si>
  <si>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</si>
  <si>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</si>
  <si>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</si>
  <si>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</si>
  <si>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</si>
  <si>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</si>
  <si>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</si>
  <si>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</si>
  <si>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</si>
  <si>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</si>
  <si>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</si>
  <si>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</si>
  <si>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</si>
  <si>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</si>
  <si>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</si>
  <si>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</si>
  <si>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</si>
  <si>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</si>
  <si>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</si>
  <si>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</si>
  <si>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</si>
  <si>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</si>
  <si>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</si>
  <si>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</si>
  <si>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</si>
  <si>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</si>
  <si>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</si>
  <si>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</si>
  <si>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</si>
  <si>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</si>
  <si>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</si>
  <si>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</si>
  <si>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</si>
  <si>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</si>
  <si>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</si>
  <si>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</si>
  <si>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</si>
  <si>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</si>
  <si>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</si>
  <si>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</si>
  <si>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</si>
  <si>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</si>
  <si>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</si>
  <si>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</si>
  <si>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</si>
  <si>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</si>
  <si>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</si>
  <si>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</si>
  <si>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</si>
  <si>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</si>
  <si>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</si>
  <si>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</si>
  <si>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</si>
  <si>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</si>
  <si>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</si>
  <si>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</si>
  <si>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</si>
  <si>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</si>
  <si>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</si>
  <si>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</si>
  <si>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</si>
  <si>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</si>
  <si>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</si>
  <si>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</si>
  <si>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</si>
  <si>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</si>
  <si>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</si>
  <si>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</si>
  <si>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</si>
  <si>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</si>
  <si>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</si>
  <si>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</si>
  <si>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</si>
  <si>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</si>
  <si>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</si>
  <si>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</si>
  <si>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</si>
  <si>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</si>
  <si>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</si>
  <si>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</si>
  <si>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</si>
  <si>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</si>
  <si>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</si>
  <si>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</si>
  <si>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</si>
  <si>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</si>
  <si>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</si>
  <si>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</si>
  <si>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</si>
  <si>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</si>
  <si>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</si>
  <si>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</si>
  <si>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</si>
  <si>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</si>
  <si>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</si>
  <si>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</si>
  <si>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</si>
  <si>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</si>
  <si>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</si>
  <si>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</si>
  <si>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</si>
  <si>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</si>
  <si>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</si>
  <si>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</si>
  <si>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</si>
  <si>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</si>
  <si>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</si>
  <si>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</si>
  <si>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</si>
  <si>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</si>
  <si>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</si>
  <si>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</si>
  <si>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</si>
  <si>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</si>
  <si>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</si>
  <si>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</si>
  <si>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</si>
  <si>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</si>
  <si>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</si>
  <si>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</si>
  <si>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</si>
  <si>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</si>
  <si>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</si>
  <si>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</si>
  <si>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</si>
  <si>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</si>
  <si>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</si>
  <si>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</si>
  <si>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</si>
  <si>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</si>
  <si>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</si>
  <si>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</si>
  <si>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</si>
  <si>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</si>
  <si>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</si>
  <si>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</si>
  <si>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</si>
  <si>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</si>
  <si>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</si>
  <si>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</si>
  <si>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</si>
  <si>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</si>
  <si>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</si>
  <si>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</si>
  <si>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</si>
  <si>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</si>
  <si>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</si>
  <si>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</si>
  <si>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</si>
  <si>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</si>
  <si>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</si>
  <si>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</si>
  <si>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</si>
  <si>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</si>
  <si>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</si>
  <si>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</si>
  <si>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</si>
  <si>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</si>
  <si>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</si>
  <si>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</si>
  <si>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</si>
  <si>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</si>
  <si>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</si>
  <si>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</si>
  <si>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</si>
  <si>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</si>
  <si>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</si>
  <si>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</si>
  <si>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</si>
  <si>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</si>
  <si>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</si>
  <si>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</si>
  <si>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</si>
  <si>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</si>
  <si>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</si>
  <si>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</si>
  <si>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</si>
  <si>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</si>
  <si>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</si>
  <si>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</si>
  <si>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</si>
  <si>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</si>
  <si>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</si>
  <si>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</si>
  <si>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</si>
  <si>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</si>
  <si>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</si>
  <si>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</si>
  <si>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</si>
  <si>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</si>
  <si>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</si>
  <si>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</si>
  <si>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</si>
  <si>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</si>
  <si>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</si>
  <si>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</si>
  <si>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</si>
  <si>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</si>
  <si>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</si>
  <si>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</si>
  <si>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</si>
  <si>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</si>
  <si>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</si>
  <si>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</si>
  <si>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</si>
  <si>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</si>
  <si>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</si>
  <si>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</si>
  <si>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</si>
  <si>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</si>
  <si>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</si>
  <si>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</si>
  <si>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</si>
  <si>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</si>
  <si>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</si>
  <si>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</si>
  <si>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</si>
  <si>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</si>
  <si>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</si>
  <si>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</si>
  <si>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</si>
  <si>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</si>
  <si>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</si>
  <si>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</si>
  <si>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</si>
  <si>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</si>
  <si>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</si>
  <si>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</si>
  <si>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</si>
  <si>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</si>
  <si>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</si>
  <si>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</si>
  <si>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</si>
  <si>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</si>
  <si>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</si>
  <si>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</si>
  <si>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</si>
  <si>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</si>
  <si>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</si>
  <si>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</si>
  <si>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</si>
  <si>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</si>
  <si>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</si>
  <si>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</si>
  <si>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</si>
  <si>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</si>
  <si>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</si>
  <si>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</si>
  <si>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</si>
  <si>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</si>
  <si>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</si>
  <si>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</si>
  <si>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</si>
  <si>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</si>
  <si>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</si>
  <si>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</si>
  <si>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</si>
  <si>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</si>
  <si>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</si>
  <si>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</si>
  <si>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</si>
  <si>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</si>
  <si>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</si>
  <si>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</si>
  <si>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</si>
  <si>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</si>
  <si>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</si>
  <si>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</si>
  <si>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</si>
  <si>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</si>
  <si>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</si>
  <si>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</si>
  <si>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</si>
  <si>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</si>
  <si>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</si>
  <si>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</si>
  <si>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</si>
  <si>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</si>
  <si>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</si>
  <si>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</si>
  <si>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</si>
  <si>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</si>
  <si>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</si>
  <si>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</si>
  <si>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</si>
  <si>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</si>
  <si>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</si>
  <si>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</si>
  <si>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</si>
  <si>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</si>
  <si>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</si>
  <si>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</si>
  <si>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</si>
  <si>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</si>
  <si>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</si>
  <si>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</si>
  <si>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</si>
  <si>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</si>
  <si>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</si>
  <si>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</si>
  <si>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</si>
  <si>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</si>
  <si>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</si>
  <si>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</si>
  <si>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</si>
  <si>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</si>
  <si>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</si>
  <si>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</si>
  <si>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</si>
  <si>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</si>
  <si>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</si>
  <si>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</si>
  <si>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</si>
  <si>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</si>
  <si>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</si>
  <si>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</si>
  <si>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</si>
  <si>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</si>
  <si>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</si>
  <si>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</si>
  <si>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</si>
  <si>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</si>
  <si>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</si>
  <si>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</si>
  <si>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</si>
  <si>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</si>
  <si>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</si>
  <si>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</si>
  <si>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</si>
  <si>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</si>
  <si>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</si>
  <si>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</si>
  <si>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</si>
  <si>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</si>
  <si>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</si>
  <si>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</si>
  <si>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</si>
  <si>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</si>
  <si>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</si>
  <si>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</si>
  <si>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</si>
  <si>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</si>
  <si>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</si>
  <si>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</si>
  <si>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</si>
  <si>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</si>
  <si>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</si>
  <si>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</si>
  <si>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</si>
  <si>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</si>
  <si>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</si>
  <si>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</si>
  <si>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</si>
  <si>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</si>
  <si>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</si>
  <si>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</si>
  <si>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</si>
  <si>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</si>
  <si>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</si>
  <si>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</si>
  <si>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</si>
  <si>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</si>
  <si>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</si>
  <si>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</si>
  <si>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</si>
  <si>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</si>
  <si>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</si>
  <si>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</si>
  <si>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</si>
  <si>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</si>
  <si>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</si>
  <si>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</si>
  <si>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</si>
  <si>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</si>
  <si>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</si>
  <si>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</si>
  <si>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</si>
  <si>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</si>
  <si>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</si>
  <si>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</si>
  <si>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</si>
  <si>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</si>
  <si>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</si>
  <si>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</si>
  <si>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</si>
  <si>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</si>
  <si>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</si>
  <si>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</si>
  <si>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</si>
  <si>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</si>
  <si>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</si>
  <si>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</si>
  <si>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</si>
  <si>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</si>
  <si>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</si>
  <si>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</si>
  <si>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</si>
  <si>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</si>
  <si>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</si>
  <si>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</si>
  <si>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</si>
  <si>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</si>
  <si>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</si>
  <si>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</si>
  <si>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</si>
  <si>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</si>
  <si>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</si>
  <si>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</si>
  <si>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</si>
  <si>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</si>
  <si>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</si>
  <si>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</si>
  <si>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</si>
  <si>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</si>
  <si>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</si>
  <si>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</si>
  <si>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</si>
  <si>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</si>
  <si>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</si>
  <si>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</si>
  <si>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</si>
  <si>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</si>
  <si>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</si>
  <si>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</si>
  <si>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</si>
  <si>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</si>
  <si>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</si>
  <si>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</si>
  <si>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</si>
  <si>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</si>
  <si>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</si>
  <si>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</si>
  <si>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</si>
  <si>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</si>
  <si>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</si>
  <si>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</si>
  <si>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</si>
  <si>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</si>
  <si>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</si>
  <si>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</si>
  <si>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</si>
  <si>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</si>
  <si>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</si>
  <si>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</si>
  <si>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</si>
  <si>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</si>
  <si>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</si>
  <si>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</si>
  <si>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</si>
  <si>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</si>
  <si>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</si>
  <si>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</si>
  <si>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</si>
  <si>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</si>
  <si>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</si>
  <si>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</si>
  <si>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</si>
  <si>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</si>
  <si>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</si>
  <si>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</si>
  <si>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</si>
  <si>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</si>
  <si>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</si>
  <si>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</si>
  <si>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</si>
  <si>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</si>
  <si>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</si>
  <si>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</si>
  <si>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</si>
  <si>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</si>
  <si>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</si>
  <si>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</si>
  <si>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</si>
  <si>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</si>
  <si>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</si>
  <si>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</si>
  <si>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</si>
  <si>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</si>
  <si>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</si>
  <si>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</si>
  <si>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</si>
  <si>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</si>
  <si>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</si>
  <si>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</si>
  <si>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</si>
  <si>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</si>
  <si>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</si>
  <si>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</si>
  <si>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</si>
  <si>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</si>
  <si>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</si>
  <si>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</si>
  <si>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</si>
  <si>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</si>
  <si>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</si>
  <si>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</si>
  <si>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</si>
  <si>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</si>
  <si>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</si>
  <si>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</si>
  <si>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</si>
  <si>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</si>
  <si>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</si>
  <si>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</si>
  <si>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</si>
  <si>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</si>
  <si>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</si>
  <si>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</si>
  <si>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</si>
  <si>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</si>
  <si>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</si>
  <si>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</si>
  <si>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</si>
  <si>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</si>
  <si>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</si>
  <si>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</si>
  <si>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</si>
  <si>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</si>
  <si>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</si>
  <si>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</si>
  <si>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</si>
  <si>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</si>
  <si>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</si>
  <si>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</si>
  <si>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</si>
  <si>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</si>
  <si>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</si>
  <si>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</si>
  <si>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</si>
  <si>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</si>
  <si>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</si>
  <si>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</si>
  <si>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</si>
  <si>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</si>
  <si>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</si>
  <si>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</si>
  <si>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</si>
  <si>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</si>
  <si>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</si>
  <si>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</si>
  <si>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</si>
  <si>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</si>
  <si>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</si>
  <si>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</si>
  <si>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</si>
  <si>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</si>
  <si>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</si>
  <si>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</si>
  <si>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</si>
  <si>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</si>
  <si>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</si>
  <si>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</si>
  <si>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</si>
  <si>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</si>
  <si>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</si>
  <si>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</si>
  <si>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</si>
  <si>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</si>
  <si>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</si>
  <si>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</si>
  <si>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</si>
  <si>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</si>
  <si>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</si>
  <si>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</si>
  <si>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</si>
  <si>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</si>
  <si>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</si>
  <si>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</si>
  <si>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</si>
  <si>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</si>
  <si>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</si>
  <si>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</si>
  <si>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</si>
  <si>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</si>
  <si>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</si>
  <si>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</si>
  <si>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</si>
  <si>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</si>
  <si>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</si>
  <si>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</si>
  <si>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</si>
  <si>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</si>
  <si>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</si>
  <si>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</si>
  <si>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</si>
  <si>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</si>
  <si>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</si>
  <si>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</si>
  <si>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</si>
  <si>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</si>
  <si>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</si>
  <si>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</si>
  <si>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</si>
  <si>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</si>
  <si>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</si>
  <si>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</si>
  <si>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</si>
  <si>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</si>
  <si>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</si>
  <si>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</si>
  <si>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</si>
  <si>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</si>
  <si>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</si>
  <si>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</si>
  <si>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</si>
  <si>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</si>
  <si>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</si>
  <si>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</si>
  <si>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</si>
  <si>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</si>
  <si>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</si>
  <si>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</si>
  <si>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</si>
  <si>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</si>
  <si>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</si>
  <si>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</si>
  <si>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</si>
  <si>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</si>
  <si>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</si>
  <si>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</si>
  <si>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</si>
  <si>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</si>
  <si>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</si>
  <si>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</si>
  <si>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</si>
  <si>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</si>
  <si>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</si>
  <si>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</si>
  <si>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</si>
  <si>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</si>
  <si>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</si>
  <si>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</si>
  <si>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</si>
  <si>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</si>
  <si>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</si>
  <si>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</si>
  <si>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</si>
  <si>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</si>
  <si>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</si>
  <si>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</si>
  <si>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</si>
  <si>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</si>
  <si>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</si>
  <si>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</si>
  <si>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</si>
  <si>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</si>
  <si>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</si>
  <si>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</si>
  <si>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</si>
  <si>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</si>
  <si>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</si>
  <si>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</si>
  <si>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</si>
  <si>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</si>
  <si>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</si>
  <si>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</si>
  <si>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</si>
  <si>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</si>
  <si>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</si>
  <si>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</si>
  <si>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</si>
  <si>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</si>
  <si>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</si>
  <si>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</si>
  <si>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</si>
  <si>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</si>
  <si>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</si>
  <si>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</si>
  <si>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</si>
  <si>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</si>
  <si>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</si>
  <si>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</si>
  <si>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</si>
  <si>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</si>
  <si>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</si>
  <si>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</si>
  <si>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</si>
  <si>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</si>
  <si>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</si>
  <si>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</si>
  <si>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</si>
  <si>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</si>
  <si>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</si>
  <si>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</si>
  <si>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</si>
  <si>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</si>
  <si>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</si>
  <si>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</si>
  <si>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</si>
  <si>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</si>
  <si>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</si>
  <si>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</si>
  <si>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</si>
  <si>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</si>
  <si>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</si>
  <si>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</si>
  <si>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</si>
  <si>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</si>
  <si>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</si>
  <si>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</si>
  <si>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</si>
  <si>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</si>
  <si>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</si>
  <si>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</si>
  <si>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</si>
  <si>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</si>
  <si>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</si>
  <si>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</si>
  <si>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</si>
  <si>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</si>
  <si>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</si>
  <si>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</si>
  <si>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</si>
  <si>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</si>
  <si>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</si>
  <si>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</si>
  <si>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</si>
  <si>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</si>
  <si>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</si>
  <si>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</si>
  <si>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</si>
  <si>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</si>
  <si>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</si>
  <si>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</si>
  <si>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</si>
  <si>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</si>
  <si>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</si>
  <si>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</si>
  <si>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</si>
  <si>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</si>
  <si>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</si>
  <si>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</si>
  <si>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</si>
  <si>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</si>
  <si>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</si>
  <si>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</si>
  <si>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</si>
  <si>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</si>
  <si>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</si>
  <si>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</si>
  <si>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</si>
  <si>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</si>
  <si>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</si>
  <si>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</si>
  <si>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</si>
  <si>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</si>
  <si>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</si>
  <si>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</si>
  <si>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</si>
  <si>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</si>
  <si>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</si>
  <si>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</si>
  <si>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</si>
  <si>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</si>
  <si>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</si>
  <si>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</si>
  <si>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</si>
  <si>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</si>
  <si>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</si>
  <si>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</si>
  <si>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</si>
  <si>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</si>
  <si>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</si>
  <si>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</si>
  <si>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</si>
  <si>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</si>
  <si>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</si>
  <si>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</si>
  <si>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</si>
  <si>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</si>
  <si>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</si>
  <si>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</si>
  <si>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</si>
  <si>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</si>
  <si>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</si>
  <si>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</si>
  <si>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</si>
  <si>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</si>
  <si>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</si>
  <si>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</si>
  <si>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</si>
  <si>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</si>
  <si>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</si>
  <si>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</si>
  <si>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</si>
  <si>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</si>
  <si>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</si>
  <si>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</si>
  <si>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</si>
  <si>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</si>
  <si>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</si>
  <si>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</si>
  <si>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</si>
  <si>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</si>
  <si>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</si>
  <si>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</si>
  <si>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</si>
  <si>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</si>
  <si>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</si>
  <si>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</si>
  <si>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</si>
  <si>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</si>
  <si>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</si>
  <si>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</si>
  <si>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</si>
  <si>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</si>
  <si>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</si>
  <si>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</si>
  <si>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</si>
  <si>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</si>
  <si>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</si>
  <si>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</si>
  <si>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</si>
  <si>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</si>
  <si>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</si>
  <si>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</si>
  <si>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</si>
  <si>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</si>
  <si>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</si>
  <si>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</si>
  <si>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</si>
  <si>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</si>
  <si>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</si>
  <si>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</si>
  <si>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</si>
  <si>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</si>
  <si>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</si>
  <si>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</si>
  <si>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</si>
  <si>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</si>
  <si>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</si>
  <si>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</si>
  <si>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</si>
  <si>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</si>
  <si>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</si>
  <si>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</si>
  <si>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</si>
  <si>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</si>
  <si>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</si>
  <si>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</si>
  <si>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</si>
  <si>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</si>
  <si>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</si>
  <si>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</si>
  <si>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</si>
  <si>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</si>
  <si>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</si>
  <si>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</si>
  <si>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</si>
  <si>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</si>
  <si>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</si>
  <si>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</si>
  <si>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</si>
  <si>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</si>
  <si>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</si>
  <si>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</si>
  <si>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</si>
  <si>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</si>
  <si>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</si>
  <si>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</si>
  <si>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</si>
  <si>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</si>
  <si>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</si>
  <si>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</si>
  <si>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</si>
  <si>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</si>
  <si>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</si>
  <si>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</si>
  <si>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</si>
  <si>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</si>
  <si>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</si>
  <si>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</si>
  <si>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</si>
  <si>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</si>
  <si>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</si>
  <si>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</si>
  <si>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</si>
  <si>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</si>
  <si>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</si>
  <si>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</si>
  <si>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</si>
  <si>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</si>
  <si>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</si>
  <si>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</si>
  <si>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</si>
  <si>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</si>
  <si>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</si>
  <si>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</si>
  <si>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</si>
  <si>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</si>
  <si>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</si>
  <si>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</si>
  <si>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</si>
  <si>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</si>
  <si>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</si>
  <si>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</si>
  <si>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</si>
  <si>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</si>
  <si>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</si>
  <si>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</si>
  <si>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</si>
  <si>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</si>
  <si>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</si>
  <si>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</si>
  <si>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</si>
  <si>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</si>
  <si>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</si>
  <si>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</si>
  <si>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</si>
  <si>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</si>
  <si>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</si>
  <si>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</si>
  <si>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</si>
  <si>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</si>
  <si>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</si>
  <si>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</si>
  <si>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</si>
  <si>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</si>
  <si>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</si>
  <si>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</si>
  <si>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</si>
  <si>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</si>
  <si>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</si>
  <si>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</si>
  <si>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</si>
  <si>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</si>
  <si>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</si>
  <si>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</si>
  <si>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</si>
  <si>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</si>
  <si>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</si>
  <si>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</si>
  <si>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</si>
  <si>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</si>
  <si>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</si>
  <si>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</si>
  <si>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</si>
  <si>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</si>
  <si>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</si>
  <si>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</si>
  <si>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</si>
  <si>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</si>
  <si>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</si>
  <si>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</si>
  <si>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</si>
  <si>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</si>
  <si>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</si>
  <si>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</si>
  <si>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</si>
  <si>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</si>
  <si>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</si>
  <si>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</si>
  <si>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</si>
  <si>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</si>
  <si>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</si>
  <si>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</si>
  <si>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</si>
  <si>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</si>
  <si>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</si>
  <si>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</si>
  <si>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</si>
  <si>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</si>
  <si>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</si>
  <si>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</si>
  <si>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</si>
  <si>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</si>
  <si>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</si>
  <si>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</si>
  <si>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</si>
  <si>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</si>
  <si>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</si>
  <si>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</si>
  <si>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</si>
  <si>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</si>
  <si>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</si>
  <si>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</si>
  <si>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</si>
  <si>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</si>
  <si>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</si>
  <si>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</si>
  <si>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</si>
  <si>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</si>
  <si>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</si>
  <si>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</si>
  <si>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</si>
  <si>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</si>
  <si>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</si>
  <si>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</si>
  <si>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</si>
  <si>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</si>
  <si>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</si>
  <si>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</si>
  <si>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</si>
  <si>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</si>
  <si>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</si>
  <si>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</si>
  <si>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</si>
  <si>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</si>
  <si>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</si>
  <si>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</si>
  <si>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</si>
  <si>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</si>
  <si>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</si>
  <si>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</si>
  <si>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</si>
  <si>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</si>
  <si>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</si>
  <si>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</si>
  <si>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</si>
  <si>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</si>
  <si>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</si>
  <si>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</si>
  <si>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</si>
  <si>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</si>
  <si>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</si>
  <si>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</si>
  <si>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</si>
  <si>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</si>
  <si>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</si>
  <si>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</si>
  <si>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</si>
  <si>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</si>
  <si>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</si>
  <si>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</si>
  <si>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</si>
  <si>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</si>
  <si>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</si>
  <si>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</si>
  <si>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</si>
  <si>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</si>
  <si>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</si>
  <si>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</si>
  <si>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</si>
  <si>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</si>
  <si>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</si>
  <si>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</si>
  <si>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</si>
  <si>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</si>
  <si>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</si>
  <si>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</si>
  <si>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</si>
  <si>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</si>
  <si>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</si>
  <si>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</si>
  <si>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</si>
  <si>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</si>
  <si>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</si>
  <si>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</si>
  <si>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</si>
  <si>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</si>
  <si>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</si>
  <si>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</si>
  <si>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</si>
  <si>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</si>
  <si>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</si>
  <si>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</si>
  <si>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</si>
  <si>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</si>
  <si>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</si>
  <si>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</si>
  <si>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</si>
  <si>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</si>
  <si>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</si>
  <si>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</si>
  <si>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</si>
  <si>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</si>
  <si>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</si>
  <si>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</si>
  <si>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</si>
  <si>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</si>
  <si>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</si>
  <si>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</si>
  <si>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</si>
  <si>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</si>
  <si>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</si>
  <si>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</si>
  <si>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</si>
  <si>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</si>
  <si>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</si>
  <si>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</si>
  <si>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</si>
  <si>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</si>
  <si>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</si>
  <si>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</si>
  <si>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</si>
  <si>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</si>
  <si>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</si>
  <si>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</si>
  <si>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</si>
  <si>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</si>
  <si>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</si>
  <si>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</si>
  <si>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</si>
  <si>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</si>
  <si>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</si>
  <si>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</si>
  <si>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</si>
  <si>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</si>
  <si>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</si>
  <si>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</si>
  <si>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</si>
  <si>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</si>
  <si>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</si>
  <si>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</si>
  <si>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</si>
  <si>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</si>
  <si>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</si>
  <si>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</si>
  <si>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</si>
  <si>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</si>
  <si>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</si>
  <si>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</si>
  <si>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</si>
  <si>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</si>
  <si>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</si>
  <si>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</si>
  <si>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</si>
  <si>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</si>
  <si>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</si>
  <si>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</si>
  <si>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</si>
  <si>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</si>
  <si>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</si>
  <si>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</si>
  <si>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</si>
  <si>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</si>
  <si>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</si>
  <si>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</si>
  <si>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</si>
  <si>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</si>
  <si>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</si>
  <si>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</si>
  <si>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</si>
  <si>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</si>
  <si>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</si>
  <si>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</si>
  <si>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</si>
  <si>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</si>
  <si>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</si>
  <si>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</si>
  <si>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</si>
  <si>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</si>
  <si>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</si>
  <si>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</si>
  <si>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</si>
  <si>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</si>
  <si>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</si>
  <si>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</si>
  <si>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</si>
  <si>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</si>
  <si>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</si>
  <si>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</si>
  <si>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</si>
  <si>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</si>
  <si>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</si>
  <si>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</si>
  <si>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</si>
  <si>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</si>
  <si>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</si>
  <si>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</si>
  <si>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</si>
  <si>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</si>
  <si>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</si>
  <si>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</si>
  <si>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</si>
  <si>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</si>
  <si>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</si>
  <si>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</si>
  <si>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</si>
  <si>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</si>
  <si>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</si>
  <si>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</si>
  <si>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</si>
  <si>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</si>
  <si>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</si>
  <si>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</si>
  <si>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</si>
  <si>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</si>
  <si>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</si>
  <si>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</si>
  <si>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</si>
  <si>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</si>
  <si>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</si>
  <si>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</si>
  <si>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</si>
  <si>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</si>
  <si>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</si>
  <si>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</si>
  <si>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</si>
  <si>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</si>
  <si>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</si>
  <si>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</si>
  <si>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</si>
  <si>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</si>
  <si>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</si>
  <si>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</si>
  <si>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</si>
  <si>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</si>
  <si>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</si>
  <si>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</si>
  <si>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</si>
  <si>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</si>
  <si>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</si>
  <si>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</si>
  <si>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</si>
  <si>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</si>
  <si>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</si>
  <si>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</si>
  <si>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</si>
  <si>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</si>
  <si>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</si>
  <si>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</si>
  <si>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</si>
  <si>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</si>
  <si>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</si>
  <si>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</si>
  <si>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</si>
  <si>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</si>
  <si>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</si>
  <si>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</si>
  <si>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</si>
  <si>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</si>
  <si>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</si>
  <si>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</si>
  <si>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</si>
  <si>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</si>
  <si>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</si>
  <si>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</si>
  <si>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</si>
  <si>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</si>
  <si>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</si>
  <si>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</si>
  <si>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</si>
  <si>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</si>
  <si>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</si>
  <si>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</si>
  <si>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</si>
  <si>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</si>
  <si>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</si>
  <si>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</si>
  <si>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</si>
  <si>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</si>
  <si>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</si>
  <si>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</si>
  <si>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</si>
  <si>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</si>
  <si>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</si>
  <si>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</si>
  <si>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</si>
  <si>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</si>
  <si>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</si>
  <si>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</si>
  <si>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</si>
  <si>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</si>
  <si>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</si>
  <si>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</si>
  <si>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</si>
  <si>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</si>
  <si>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</si>
  <si>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</si>
  <si>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</si>
  <si>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</si>
  <si>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</si>
  <si>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</si>
  <si>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</si>
  <si>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</si>
  <si>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</si>
  <si>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</si>
  <si>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</si>
  <si>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</si>
  <si>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</si>
  <si>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</si>
  <si>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</si>
  <si>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</si>
  <si>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</si>
  <si>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</si>
  <si>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</si>
  <si>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</si>
  <si>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</si>
  <si>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</si>
  <si>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</si>
  <si>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</si>
  <si>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</si>
  <si>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</si>
  <si>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</si>
  <si>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</si>
  <si>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</si>
  <si>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</si>
  <si>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</si>
  <si>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</si>
  <si>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</si>
  <si>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</si>
  <si>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</si>
  <si>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</si>
  <si>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</si>
  <si>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</si>
  <si>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</si>
  <si>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</si>
  <si>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</si>
  <si>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</si>
  <si>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</si>
  <si>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</si>
  <si>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</si>
  <si>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</si>
  <si>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</si>
  <si>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</si>
  <si>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</si>
  <si>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</si>
  <si>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</si>
  <si>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</si>
  <si>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</si>
  <si>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</si>
  <si>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</si>
  <si>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</si>
  <si>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</si>
  <si>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</si>
  <si>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</si>
  <si>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</si>
  <si>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</si>
  <si>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</si>
  <si>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</si>
  <si>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</si>
  <si>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</si>
  <si>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</si>
  <si>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</si>
  <si>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</si>
  <si>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</si>
  <si>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</si>
  <si>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</si>
  <si>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</si>
  <si>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</si>
  <si>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</si>
  <si>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</si>
  <si>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</si>
  <si>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</si>
  <si>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</si>
  <si>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</si>
  <si>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</si>
  <si>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</si>
  <si>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</si>
  <si>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</si>
  <si>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</si>
  <si>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</si>
  <si>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</si>
  <si>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</si>
  <si>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</si>
  <si>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</si>
  <si>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</si>
  <si>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</si>
  <si>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</si>
  <si>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</si>
  <si>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</si>
  <si>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</si>
  <si>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</si>
  <si>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</si>
  <si>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</si>
  <si>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</si>
  <si>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</si>
  <si>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</si>
  <si>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</si>
  <si>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</si>
  <si>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</si>
  <si>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</si>
  <si>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</si>
  <si>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</si>
  <si>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</si>
  <si>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</si>
  <si>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</si>
  <si>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</si>
  <si>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</si>
  <si>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</si>
  <si>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</si>
  <si>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</si>
  <si>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</si>
  <si>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</si>
  <si>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</si>
  <si>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</si>
  <si>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</si>
  <si>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</si>
  <si>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</si>
  <si>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</si>
  <si>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</si>
  <si>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</si>
  <si>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</si>
  <si>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</si>
  <si>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</si>
  <si>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</si>
  <si>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</si>
  <si>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</si>
  <si>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</si>
  <si>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</si>
  <si>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</si>
  <si>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</si>
  <si>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</si>
  <si>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</si>
  <si>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</si>
  <si>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</si>
  <si>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</si>
  <si>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</si>
  <si>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</si>
  <si>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</si>
  <si>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</si>
  <si>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</si>
  <si>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</si>
  <si>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</si>
  <si>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</si>
  <si>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</si>
  <si>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</si>
  <si>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</si>
  <si>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</si>
  <si>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</si>
  <si>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</si>
  <si>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</si>
  <si>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</si>
  <si>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</si>
  <si>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</si>
  <si>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</si>
  <si>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</si>
  <si>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</si>
  <si>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</si>
  <si>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</si>
  <si>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</si>
  <si>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</si>
  <si>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</si>
  <si>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</si>
  <si>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</si>
  <si>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</si>
  <si>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</si>
  <si>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</si>
  <si>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</si>
  <si>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</si>
  <si>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</si>
  <si>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</si>
  <si>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</si>
  <si>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</si>
  <si>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</si>
  <si>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</si>
  <si>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</si>
  <si>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</si>
  <si>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</si>
  <si>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</si>
  <si>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</si>
  <si>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</si>
  <si>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</si>
  <si>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</si>
  <si>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</si>
  <si>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</si>
  <si>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</si>
  <si>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</si>
  <si>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</si>
  <si>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</si>
  <si>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</si>
  <si>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</si>
  <si>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</si>
  <si>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</si>
  <si>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</si>
  <si>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</si>
  <si>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</si>
  <si>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</si>
  <si>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</si>
  <si>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</si>
  <si>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</si>
  <si>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</si>
  <si>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</si>
  <si>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</si>
  <si>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</si>
  <si>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</si>
  <si>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</si>
  <si>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</si>
  <si>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</si>
  <si>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</si>
  <si>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</si>
  <si>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</si>
  <si>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</si>
  <si>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</si>
  <si>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</si>
  <si>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</si>
  <si>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</si>
  <si>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</si>
  <si>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</si>
  <si>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</si>
  <si>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</si>
  <si>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</si>
  <si>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</si>
  <si>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</si>
  <si>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</si>
  <si>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</si>
  <si>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</si>
  <si>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</si>
  <si>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</si>
  <si>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</si>
  <si>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</si>
  <si>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</si>
  <si>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</si>
  <si>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</si>
  <si>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</si>
  <si>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</si>
  <si>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</si>
  <si>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</si>
  <si>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</si>
  <si>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</si>
  <si>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</si>
  <si>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</si>
  <si>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</si>
  <si>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</si>
  <si>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</si>
  <si>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</si>
  <si>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</si>
  <si>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</si>
  <si>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</si>
  <si>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</si>
  <si>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</si>
  <si>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</si>
  <si>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</si>
  <si>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</si>
  <si>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</si>
  <si>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</si>
  <si>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</si>
  <si>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</si>
  <si>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</si>
  <si>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</si>
  <si>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</si>
  <si>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</si>
  <si>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</si>
  <si>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</si>
  <si>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</si>
  <si>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</si>
  <si>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</si>
  <si>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</si>
  <si>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</si>
  <si>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</si>
  <si>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</si>
  <si>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</si>
  <si>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</si>
  <si>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</si>
  <si>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</si>
  <si>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</si>
  <si>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</si>
  <si>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</si>
  <si>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</si>
  <si>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</si>
  <si>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</si>
  <si>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</si>
  <si>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</si>
  <si>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</si>
  <si>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</si>
  <si>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</si>
  <si>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</si>
  <si>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</si>
  <si>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</si>
  <si>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</si>
  <si>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</si>
  <si>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</si>
  <si>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</si>
  <si>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</si>
  <si>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</si>
  <si>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</si>
  <si>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</si>
  <si>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</si>
  <si>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</si>
  <si>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</si>
  <si>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</si>
  <si>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</si>
  <si>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</si>
  <si>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</si>
  <si>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</si>
  <si>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</si>
  <si>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</si>
  <si>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</si>
  <si>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</si>
  <si>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</si>
  <si>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</si>
  <si>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</si>
  <si>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</si>
  <si>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</si>
  <si>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</si>
  <si>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</si>
  <si>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</si>
  <si>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</si>
  <si>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</si>
  <si>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</si>
  <si>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</si>
  <si>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</si>
  <si>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</si>
  <si>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</si>
  <si>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</si>
  <si>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</si>
  <si>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</si>
  <si>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</si>
  <si>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</si>
  <si>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</si>
  <si>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</si>
  <si>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</si>
  <si>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</si>
  <si>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</si>
  <si>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</si>
  <si>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</si>
  <si>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</si>
  <si>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</si>
  <si>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</si>
  <si>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</si>
  <si>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</si>
  <si>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</si>
  <si>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</si>
  <si>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</si>
  <si>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</si>
  <si>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</si>
  <si>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</si>
  <si>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</si>
  <si>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</si>
  <si>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</si>
  <si>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</si>
  <si>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</si>
  <si>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</si>
  <si>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</si>
  <si>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</si>
  <si>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</si>
  <si>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</si>
  <si>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</si>
  <si>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</si>
  <si>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</si>
  <si>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</si>
  <si>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</si>
  <si>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</si>
  <si>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</si>
  <si>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</si>
  <si>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</si>
  <si>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</si>
  <si>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</si>
  <si>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</si>
  <si>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</si>
  <si>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</si>
  <si>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</si>
  <si>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</si>
  <si>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</si>
  <si>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</si>
  <si>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</si>
  <si>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</si>
  <si>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</si>
  <si>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</si>
  <si>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</si>
  <si>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</si>
  <si>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</si>
  <si>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</si>
  <si>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</si>
  <si>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</si>
  <si>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</si>
  <si>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</si>
  <si>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</si>
  <si>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</si>
  <si>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</si>
  <si>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</si>
  <si>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</si>
  <si>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</si>
  <si>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</si>
  <si>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</si>
  <si>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</si>
  <si>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</si>
  <si>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</si>
  <si>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</si>
  <si>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</si>
  <si>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</si>
  <si>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</si>
  <si>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</si>
  <si>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</si>
  <si>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</si>
  <si>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</si>
  <si>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</si>
  <si>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</si>
  <si>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</si>
  <si>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</si>
  <si>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</si>
  <si>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</si>
  <si>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</si>
  <si>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</si>
  <si>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</si>
  <si>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</si>
  <si>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</si>
  <si>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</si>
  <si>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</si>
  <si>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</si>
  <si>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</si>
  <si>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</si>
  <si>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</si>
  <si>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</si>
  <si>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</si>
  <si>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</si>
  <si>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</si>
  <si>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</si>
  <si>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</si>
  <si>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</si>
  <si>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</si>
  <si>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</si>
  <si>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</si>
  <si>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</si>
  <si>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</si>
  <si>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</si>
  <si>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</si>
  <si>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</si>
  <si>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</si>
  <si>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</si>
  <si>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</si>
  <si>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</si>
  <si>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</si>
  <si>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</si>
  <si>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</si>
  <si>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</si>
  <si>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</si>
  <si>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</si>
  <si>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</si>
  <si>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</si>
  <si>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</si>
  <si>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</si>
  <si>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</si>
  <si>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</si>
  <si>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</si>
  <si>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</si>
  <si>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</si>
  <si>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</si>
  <si>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</si>
  <si>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</si>
  <si>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</si>
  <si>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</si>
  <si>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</si>
  <si>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</si>
  <si>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</si>
  <si>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</si>
  <si>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</si>
  <si>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</si>
  <si>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</si>
  <si>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</si>
  <si>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</si>
  <si>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</si>
  <si>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</si>
  <si>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</si>
  <si>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</si>
  <si>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</si>
  <si>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</si>
  <si>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</si>
  <si>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</si>
  <si>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</si>
  <si>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</si>
  <si>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</si>
  <si>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</si>
  <si>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</si>
  <si>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</si>
  <si>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</si>
  <si>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</si>
  <si>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</si>
  <si>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</si>
  <si>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</si>
  <si>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</si>
  <si>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</si>
  <si>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</si>
  <si>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</si>
  <si>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</si>
  <si>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</si>
  <si>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</si>
  <si>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</si>
  <si>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</si>
  <si>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</si>
  <si>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</si>
  <si>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</si>
  <si>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</si>
  <si>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</si>
  <si>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</si>
  <si>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</si>
  <si>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</si>
  <si>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</si>
  <si>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</si>
  <si>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</si>
  <si>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</si>
  <si>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</si>
  <si>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</si>
  <si>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</si>
  <si>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</si>
  <si>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</si>
  <si>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</si>
  <si>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</si>
  <si>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</si>
  <si>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</si>
  <si>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</si>
  <si>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</si>
  <si>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</si>
  <si>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</si>
  <si>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</si>
  <si>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</si>
  <si>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</si>
  <si>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</si>
  <si>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</si>
  <si>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</si>
  <si>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</si>
  <si>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</si>
  <si>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</si>
  <si>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</si>
  <si>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</si>
  <si>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</si>
  <si>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</si>
  <si>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</si>
  <si>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</si>
  <si>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</si>
  <si>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</si>
  <si>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</si>
  <si>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</si>
  <si>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</si>
  <si>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</si>
  <si>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</si>
  <si>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</si>
  <si>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</si>
  <si>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</si>
  <si>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</si>
  <si>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</si>
  <si>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</si>
  <si>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</si>
  <si>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</si>
  <si>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</si>
  <si>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</si>
  <si>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</si>
  <si>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</si>
  <si>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</si>
  <si>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</si>
  <si>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</si>
  <si>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</si>
  <si>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</si>
  <si>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</si>
  <si>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</si>
  <si>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</si>
  <si>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</si>
  <si>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</si>
  <si>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</si>
  <si>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</si>
  <si>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</si>
  <si>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</si>
  <si>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</si>
  <si>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</si>
  <si>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</si>
  <si>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</si>
  <si>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</si>
  <si>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</si>
  <si>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</si>
  <si>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</si>
  <si>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</si>
  <si>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</si>
  <si>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</si>
  <si>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</si>
  <si>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</si>
  <si>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</si>
  <si>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</si>
  <si>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</si>
  <si>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</si>
  <si>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</si>
  <si>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</si>
  <si>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</si>
  <si>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</si>
  <si>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</si>
  <si>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</si>
  <si>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</si>
  <si>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</si>
  <si>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</si>
  <si>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</si>
  <si>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</si>
  <si>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</si>
  <si>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</si>
  <si>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</si>
  <si>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</si>
  <si>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</si>
  <si>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</si>
  <si>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</si>
  <si>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</si>
  <si>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</si>
  <si>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</si>
  <si>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</si>
  <si>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</si>
  <si>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</si>
  <si>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</si>
  <si>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</si>
  <si>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</si>
  <si>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</si>
  <si>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</si>
  <si>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</si>
  <si>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</si>
  <si>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</si>
  <si>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</si>
  <si>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</si>
  <si>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</si>
  <si>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</si>
  <si>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</si>
  <si>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</si>
  <si>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</si>
  <si>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</si>
  <si>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</si>
  <si>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</si>
  <si>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</si>
  <si>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</si>
  <si>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</si>
  <si>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</si>
  <si>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</si>
  <si>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</si>
  <si>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</si>
  <si>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</si>
  <si>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</si>
  <si>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</si>
  <si>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</si>
  <si>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</si>
  <si>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</si>
  <si>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</si>
  <si>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</si>
  <si>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</si>
  <si>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</si>
  <si>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</si>
  <si>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</si>
  <si>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</si>
  <si>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</si>
  <si>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</si>
  <si>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</si>
  <si>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</si>
  <si>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</si>
  <si>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</si>
  <si>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</si>
  <si>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</si>
  <si>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</si>
  <si>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</si>
  <si>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</si>
  <si>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</si>
  <si>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</si>
  <si>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</si>
  <si>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</si>
  <si>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</si>
  <si>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</si>
  <si>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</si>
  <si>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</si>
  <si>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</si>
  <si>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</si>
  <si>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</si>
  <si>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</si>
  <si>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</si>
  <si>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</si>
  <si>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</si>
  <si>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</si>
  <si>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</si>
  <si>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</si>
  <si>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</si>
  <si>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</si>
  <si>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</si>
  <si>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</si>
  <si>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</si>
  <si>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</si>
  <si>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</si>
  <si>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</si>
  <si>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</si>
  <si>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</si>
  <si>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</si>
  <si>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</si>
  <si>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</si>
  <si>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</si>
  <si>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</si>
  <si>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</si>
  <si>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</si>
  <si>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</si>
  <si>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</si>
  <si>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</si>
  <si>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</si>
  <si>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</si>
  <si>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</si>
  <si>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</si>
  <si>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</si>
  <si>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</si>
  <si>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</si>
  <si>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</si>
  <si>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</si>
  <si>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</si>
  <si>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</si>
  <si>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</si>
  <si>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</si>
  <si>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</si>
  <si>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</si>
  <si>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</si>
  <si>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</si>
  <si>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</si>
  <si>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</si>
  <si>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</si>
  <si>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</si>
  <si>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</si>
  <si>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</si>
  <si>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</si>
  <si>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</si>
  <si>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</si>
  <si>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</si>
  <si>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</si>
  <si>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</si>
  <si>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</si>
  <si>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</si>
  <si>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</si>
  <si>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</si>
  <si>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</si>
  <si>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</si>
  <si>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</si>
  <si>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</si>
  <si>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</si>
  <si>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</si>
  <si>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</si>
  <si>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</si>
  <si>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</si>
  <si>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</si>
  <si>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</si>
  <si>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</si>
  <si>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</si>
  <si>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</si>
  <si>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</si>
  <si>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</si>
  <si>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</si>
  <si>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</si>
  <si>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</si>
  <si>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</si>
  <si>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</si>
  <si>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</si>
  <si>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</si>
  <si>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</si>
  <si>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</si>
  <si>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</si>
  <si>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</si>
  <si>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</si>
  <si>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</si>
  <si>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</si>
  <si>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</si>
  <si>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</si>
  <si>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</si>
  <si>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</si>
  <si>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</si>
  <si>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</si>
  <si>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</si>
  <si>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</si>
  <si>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</si>
  <si>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</si>
  <si>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</si>
  <si>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</si>
  <si>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</si>
  <si>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</si>
  <si>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</si>
  <si>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</si>
  <si>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</si>
  <si>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</si>
  <si>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</si>
  <si>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</si>
  <si>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</si>
  <si>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</si>
  <si>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</si>
  <si>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</si>
  <si>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</si>
  <si>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</si>
  <si>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</si>
  <si>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</si>
  <si>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</si>
  <si>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</si>
  <si>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</si>
  <si>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</si>
  <si>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</si>
  <si>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</si>
  <si>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</si>
  <si>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</si>
  <si>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</si>
  <si>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</si>
  <si>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</si>
  <si>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</si>
  <si>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</si>
  <si>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</si>
  <si>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</si>
  <si>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</si>
  <si>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</si>
  <si>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</si>
  <si>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</si>
  <si>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</si>
  <si>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</si>
  <si>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</si>
  <si>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</si>
  <si>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</si>
  <si>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</si>
  <si>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</si>
  <si>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</si>
  <si>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</si>
  <si>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</si>
  <si>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</si>
  <si>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</si>
  <si>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</si>
  <si>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</si>
  <si>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</si>
  <si>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</si>
  <si>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</si>
  <si>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</si>
  <si>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</si>
  <si>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</si>
  <si>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</si>
  <si>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</si>
  <si>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</si>
  <si>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</si>
  <si>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</si>
  <si>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</si>
  <si>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</si>
  <si>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</si>
  <si>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</si>
  <si>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</si>
  <si>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</si>
  <si>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</si>
  <si>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</si>
  <si>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</si>
  <si>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</si>
  <si>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</si>
  <si>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</si>
  <si>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</si>
  <si>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</si>
  <si>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</si>
  <si>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</si>
  <si>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</si>
  <si>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</si>
  <si>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</si>
  <si>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</si>
  <si>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</si>
  <si>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</si>
  <si>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</si>
  <si>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</si>
  <si>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</si>
  <si>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</si>
  <si>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</si>
  <si>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</si>
  <si>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</si>
  <si>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</si>
  <si>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</si>
  <si>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</si>
  <si>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</si>
  <si>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</si>
  <si>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</si>
  <si>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</si>
  <si>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</si>
  <si>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</si>
  <si>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</si>
  <si>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</si>
  <si>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</si>
  <si>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</si>
  <si>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</si>
  <si>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</si>
  <si>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</si>
  <si>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</si>
  <si>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</si>
  <si>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</si>
  <si>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</si>
  <si>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</si>
  <si>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</si>
  <si>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</si>
  <si>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</si>
  <si>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</si>
  <si>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</si>
  <si>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</si>
  <si>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</si>
  <si>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</si>
  <si>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</si>
  <si>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</si>
  <si>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</si>
  <si>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</si>
  <si>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</si>
  <si>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</si>
  <si>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</si>
  <si>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</si>
  <si>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</si>
  <si>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</si>
  <si>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</si>
  <si>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</si>
  <si>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</si>
  <si>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</si>
  <si>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</si>
  <si>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</si>
  <si>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</si>
  <si>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</si>
  <si>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</si>
  <si>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</si>
  <si>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</si>
  <si>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</si>
  <si>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</si>
  <si>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</si>
  <si>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</si>
  <si>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</si>
  <si>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</si>
  <si>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</si>
  <si>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</si>
  <si>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</si>
  <si>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</si>
  <si>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</si>
  <si>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</si>
  <si>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</si>
  <si>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</si>
  <si>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</si>
  <si>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</si>
  <si>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</si>
  <si>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</si>
  <si>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</si>
  <si>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</si>
  <si>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</si>
  <si>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</si>
  <si>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</si>
  <si>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</si>
  <si>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</si>
  <si>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</si>
  <si>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</si>
  <si>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</si>
  <si>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</si>
  <si>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</si>
  <si>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</si>
  <si>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</si>
  <si>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</si>
  <si>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</si>
  <si>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</si>
  <si>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</si>
  <si>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</si>
  <si>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</si>
  <si>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</si>
  <si>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</si>
  <si>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</si>
  <si>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</si>
  <si>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</si>
  <si>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</si>
  <si>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</si>
  <si>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</si>
  <si>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</si>
  <si>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</si>
  <si>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</si>
  <si>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</si>
  <si>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</si>
  <si>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</si>
  <si>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</si>
  <si>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</si>
  <si>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</si>
  <si>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</si>
  <si>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</si>
  <si>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</si>
  <si>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</si>
  <si>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</si>
  <si>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</si>
  <si>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</si>
  <si>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</si>
  <si>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</si>
  <si>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</si>
  <si>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</si>
  <si>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</si>
  <si>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</si>
  <si>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</si>
  <si>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</si>
  <si>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</si>
  <si>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</si>
  <si>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</si>
  <si>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</si>
  <si>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</si>
  <si>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</si>
  <si>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</si>
  <si>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</si>
  <si>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</si>
  <si>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</si>
  <si>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</si>
  <si>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</si>
  <si>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</si>
  <si>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</si>
  <si>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</si>
  <si>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</si>
  <si>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</si>
  <si>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</si>
  <si>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</si>
  <si>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</si>
  <si>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</si>
  <si>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</si>
  <si>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</si>
  <si>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</si>
  <si>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</si>
  <si>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</si>
  <si>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</si>
  <si>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</si>
  <si>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</si>
  <si>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</si>
  <si>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</si>
  <si>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</si>
  <si>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</si>
  <si>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</si>
  <si>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</si>
  <si>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</si>
  <si>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</si>
  <si>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</si>
  <si>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</si>
  <si>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</si>
  <si>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</si>
  <si>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</si>
  <si>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</si>
  <si>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</si>
  <si>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</si>
  <si>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</si>
  <si>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</si>
  <si>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</si>
  <si>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</si>
  <si>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</si>
  <si>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</si>
  <si>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</si>
  <si>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</si>
  <si>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</si>
  <si>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</si>
  <si>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</si>
  <si>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</si>
  <si>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</si>
  <si>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</si>
  <si>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</si>
  <si>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</si>
  <si>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</si>
  <si>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</si>
  <si>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</si>
  <si>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</si>
  <si>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</si>
  <si>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</si>
  <si>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</si>
  <si>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</si>
  <si>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</si>
  <si>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</si>
  <si>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</si>
  <si>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</si>
  <si>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</si>
  <si>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</si>
  <si>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</si>
  <si>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</si>
  <si>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</si>
  <si>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</si>
  <si>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</si>
  <si>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</si>
  <si>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</si>
  <si>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</si>
  <si>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</si>
  <si>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</si>
  <si>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</si>
  <si>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</si>
  <si>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</si>
  <si>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</si>
  <si>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</si>
  <si>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</si>
  <si>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</si>
  <si>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</si>
  <si>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</si>
  <si>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</si>
  <si>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</si>
  <si>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</si>
  <si>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</si>
  <si>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</si>
  <si>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</si>
  <si>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</si>
  <si>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</si>
  <si>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</si>
  <si>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</si>
  <si>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</si>
  <si>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</si>
  <si>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</si>
  <si>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</si>
  <si>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</si>
  <si>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</si>
  <si>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</si>
  <si>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</si>
  <si>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</si>
  <si>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</si>
  <si>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</si>
  <si>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</si>
  <si>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</si>
  <si>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</si>
  <si>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</si>
  <si>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</si>
  <si>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</si>
  <si>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</si>
  <si>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</si>
  <si>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</si>
  <si>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</si>
  <si>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</si>
  <si>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</si>
  <si>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</si>
  <si>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</si>
  <si>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</si>
  <si>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</si>
  <si>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</si>
  <si>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</si>
  <si>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</si>
  <si>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</si>
  <si>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</si>
  <si>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</si>
  <si>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</si>
  <si>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</si>
  <si>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</si>
  <si>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</si>
  <si>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</si>
  <si>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</si>
  <si>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</si>
  <si>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</si>
  <si>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</si>
  <si>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</si>
  <si>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</si>
  <si>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</si>
  <si>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</si>
  <si>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</si>
  <si>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</si>
  <si>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</si>
  <si>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</si>
  <si>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</si>
  <si>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</si>
  <si>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</si>
  <si>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</si>
  <si>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</si>
  <si>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</si>
  <si>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</si>
  <si>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</si>
  <si>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</si>
  <si>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</si>
  <si>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</si>
  <si>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</si>
  <si>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</si>
  <si>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</si>
  <si>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</si>
  <si>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</si>
  <si>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</si>
  <si>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</si>
  <si>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</si>
  <si>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</si>
  <si>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</si>
  <si>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</si>
  <si>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</si>
  <si>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</si>
  <si>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</si>
  <si>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</si>
  <si>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</si>
  <si>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</si>
  <si>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</si>
  <si>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</si>
  <si>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</si>
  <si>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</si>
  <si>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</si>
  <si>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</si>
  <si>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</si>
  <si>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</si>
  <si>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</si>
  <si>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</si>
  <si>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</si>
  <si>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</si>
  <si>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</si>
  <si>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</si>
  <si>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</si>
  <si>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</si>
  <si>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</si>
  <si>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</si>
  <si>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</si>
  <si>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</si>
  <si>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</si>
  <si>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</si>
  <si>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</si>
  <si>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</si>
  <si>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</si>
  <si>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</si>
  <si>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</si>
  <si>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</si>
  <si>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</si>
  <si>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</si>
  <si>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</si>
  <si>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</si>
  <si>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</si>
  <si>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</si>
  <si>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</si>
  <si>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</si>
  <si>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</si>
  <si>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</si>
  <si>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</si>
  <si>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</si>
  <si>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</si>
  <si>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</si>
  <si>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</si>
  <si>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</si>
  <si>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</si>
  <si>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</si>
  <si>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</si>
  <si>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</si>
  <si>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</si>
  <si>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</si>
  <si>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</si>
  <si>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</si>
  <si>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</si>
  <si>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</si>
  <si>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</si>
  <si>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</si>
  <si>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</si>
  <si>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</si>
  <si>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</si>
  <si>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</si>
  <si>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</si>
  <si>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</si>
  <si>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</si>
  <si>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</si>
  <si>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</si>
  <si>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</si>
  <si>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</si>
  <si>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</si>
  <si>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</si>
  <si>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</si>
  <si>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</si>
  <si>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</si>
  <si>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</si>
  <si>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</si>
  <si>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</si>
  <si>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</si>
  <si>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</si>
  <si>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</si>
  <si>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</si>
  <si>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</si>
  <si>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</si>
  <si>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</si>
  <si>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</si>
  <si>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</si>
  <si>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</si>
  <si>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</si>
  <si>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</si>
  <si>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</si>
  <si>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</si>
  <si>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</si>
  <si>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</si>
  <si>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</si>
  <si>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</si>
  <si>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</si>
  <si>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</si>
  <si>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</si>
  <si>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</si>
  <si>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</si>
  <si>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</si>
  <si>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</si>
  <si>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</si>
  <si>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</si>
  <si>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</si>
  <si>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</si>
  <si>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</si>
  <si>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</si>
  <si>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</si>
  <si>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</si>
  <si>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</si>
  <si>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</si>
  <si>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</si>
  <si>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</si>
  <si>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</si>
  <si>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</si>
  <si>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</si>
  <si>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</si>
  <si>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</si>
  <si>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</si>
  <si>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</si>
  <si>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</si>
  <si>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</si>
  <si>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</si>
  <si>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</si>
  <si>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</si>
  <si>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</si>
  <si>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</si>
  <si>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</si>
  <si>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</si>
  <si>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</si>
  <si>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</si>
  <si>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</si>
  <si>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</si>
  <si>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</si>
  <si>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</si>
  <si>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</si>
  <si>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</si>
  <si>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</si>
  <si>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</si>
  <si>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</si>
  <si>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</si>
  <si>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</si>
  <si>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</si>
  <si>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</si>
  <si>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</si>
  <si>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</si>
  <si>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</si>
  <si>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</si>
  <si>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</si>
  <si>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</si>
  <si>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</si>
  <si>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</si>
  <si>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</si>
  <si>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</si>
  <si>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</si>
  <si>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</si>
  <si>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</si>
  <si>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</si>
  <si>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</si>
  <si>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</si>
  <si>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</si>
  <si>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</si>
  <si>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</si>
  <si>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</si>
  <si>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</si>
  <si>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</si>
  <si>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</si>
  <si>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</si>
  <si>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</si>
  <si>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</si>
  <si>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</si>
  <si>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</si>
  <si>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</si>
  <si>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</si>
  <si>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</si>
  <si>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</si>
  <si>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</si>
  <si>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</si>
  <si>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</si>
  <si>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</si>
  <si>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</si>
  <si>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</si>
  <si>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</si>
  <si>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</si>
  <si>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</si>
  <si>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</si>
  <si>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</si>
  <si>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</si>
  <si>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</si>
  <si>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</si>
  <si>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</si>
  <si>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</si>
  <si>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</si>
  <si>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</si>
  <si>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</si>
  <si>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</si>
  <si>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</si>
  <si>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</si>
  <si>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</si>
  <si>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</si>
  <si>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</si>
  <si>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</si>
  <si>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</si>
  <si>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</si>
  <si>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</si>
  <si>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</si>
  <si>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</si>
  <si>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</si>
  <si>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</si>
  <si>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</si>
  <si>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</si>
  <si>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</si>
  <si>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</si>
  <si>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</si>
  <si>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</si>
  <si>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</si>
  <si>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</si>
  <si>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</si>
  <si>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</si>
  <si>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</si>
  <si>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</si>
  <si>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</si>
  <si>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</si>
  <si>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</si>
  <si>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</si>
  <si>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</si>
  <si>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</si>
  <si>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</si>
  <si>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</si>
  <si>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</si>
  <si>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</si>
  <si>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</si>
  <si>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</si>
  <si>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</si>
  <si>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</si>
  <si>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</si>
  <si>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</si>
  <si>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</si>
  <si>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</si>
  <si>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</si>
  <si>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</si>
  <si>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</si>
  <si>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</si>
  <si>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</si>
  <si>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</si>
  <si>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</si>
  <si>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</si>
  <si>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</si>
  <si>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</si>
  <si>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</si>
  <si>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</si>
  <si>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</si>
  <si>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</si>
  <si>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</si>
  <si>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</si>
  <si>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</si>
  <si>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</si>
  <si>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</si>
  <si>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</si>
  <si>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</si>
  <si>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</si>
  <si>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</si>
  <si>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</si>
  <si>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</si>
  <si>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</si>
  <si>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</si>
  <si>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</si>
  <si>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</si>
  <si>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</si>
  <si>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</si>
  <si>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</si>
  <si>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</si>
  <si>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</si>
  <si>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</si>
  <si>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</si>
  <si>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</si>
  <si>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</si>
  <si>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</si>
  <si>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</si>
  <si>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</si>
  <si>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</si>
  <si>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</si>
  <si>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</si>
  <si>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</si>
  <si>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</si>
  <si>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</si>
  <si>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</si>
  <si>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</si>
  <si>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</si>
  <si>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</si>
  <si>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</si>
  <si>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</si>
  <si>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</si>
  <si>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</si>
  <si>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</si>
  <si>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</si>
  <si>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</si>
  <si>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</si>
  <si>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</si>
  <si>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</si>
  <si>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</si>
  <si>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</si>
  <si>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</si>
  <si>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</si>
  <si>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</si>
  <si>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</si>
  <si>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</si>
  <si>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</si>
  <si>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</si>
  <si>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</si>
  <si>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</si>
  <si>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</si>
  <si>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</si>
  <si>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</si>
  <si>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</si>
  <si>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</si>
  <si>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</si>
  <si>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</si>
  <si>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</si>
  <si>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</si>
  <si>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</si>
  <si>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</si>
  <si>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</si>
  <si>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</si>
  <si>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</si>
  <si>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</si>
  <si>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</si>
  <si>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</si>
  <si>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</si>
  <si>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</si>
  <si>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</si>
  <si>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</si>
  <si>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</si>
  <si>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</si>
  <si>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</si>
  <si>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</si>
  <si>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</si>
  <si>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</si>
  <si>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</si>
  <si>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</si>
  <si>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</si>
  <si>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</si>
  <si>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</si>
  <si>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</si>
  <si>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</si>
  <si>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</si>
  <si>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</si>
  <si>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</si>
  <si>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</si>
  <si>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</si>
  <si>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</si>
  <si>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</si>
  <si>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</si>
  <si>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</si>
  <si>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</si>
  <si>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</si>
  <si>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</si>
  <si>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</si>
  <si>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</si>
  <si>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</si>
  <si>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</si>
  <si>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</si>
  <si>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</si>
  <si>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</si>
  <si>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</si>
  <si>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</si>
  <si>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</si>
  <si>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</si>
  <si>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</si>
  <si>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</si>
  <si>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</si>
  <si>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</si>
  <si>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</si>
  <si>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</si>
  <si>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</si>
  <si>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</si>
  <si>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</si>
  <si>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</si>
  <si>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</si>
  <si>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</si>
  <si>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</si>
  <si>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</si>
  <si>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</si>
  <si>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</si>
  <si>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</si>
  <si>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</si>
  <si>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</si>
  <si>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</si>
  <si>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</si>
  <si>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</si>
  <si>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</si>
  <si>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</si>
  <si>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</si>
  <si>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</si>
  <si>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</si>
  <si>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</si>
  <si>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</si>
  <si>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</si>
  <si>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</si>
  <si>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</si>
  <si>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</si>
  <si>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</si>
  <si>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</si>
  <si>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</si>
  <si>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</si>
  <si>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</si>
  <si>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</si>
  <si>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</si>
  <si>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</si>
  <si>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</si>
  <si>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</si>
  <si>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</si>
  <si>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</si>
  <si>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</si>
  <si>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</si>
  <si>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</si>
  <si>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</si>
  <si>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</si>
  <si>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</si>
  <si>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</si>
  <si>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</si>
  <si>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</si>
  <si>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</si>
  <si>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</si>
  <si>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</si>
  <si>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</si>
  <si>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</si>
  <si>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</si>
  <si>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</si>
  <si>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</si>
  <si>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</si>
  <si>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</si>
  <si>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</si>
  <si>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</si>
  <si>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</si>
  <si>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</si>
  <si>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</si>
  <si>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</si>
  <si>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</si>
  <si>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</si>
  <si>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</si>
  <si>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</si>
  <si>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</si>
  <si>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</si>
  <si>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</si>
  <si>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</si>
  <si>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</si>
  <si>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</si>
  <si>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</si>
  <si>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</si>
  <si>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</si>
  <si>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</si>
  <si>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</si>
  <si>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</si>
  <si>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</si>
  <si>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</si>
  <si>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</si>
  <si>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</si>
  <si>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</si>
  <si>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</si>
  <si>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</si>
  <si>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</si>
  <si>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</si>
  <si>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</si>
  <si>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</si>
  <si>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</si>
  <si>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</si>
  <si>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</si>
  <si>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</si>
  <si>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</si>
  <si>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</si>
  <si>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</si>
  <si>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</si>
  <si>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</si>
  <si>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</si>
  <si>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</si>
  <si>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</si>
  <si>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</si>
  <si>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</si>
  <si>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</si>
  <si>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</si>
  <si>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</si>
  <si>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</si>
  <si>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</si>
  <si>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</si>
  <si>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</si>
  <si>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</si>
  <si>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</si>
  <si>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</si>
  <si>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</si>
  <si>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</si>
  <si>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</si>
  <si>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</si>
  <si>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</si>
  <si>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</si>
  <si>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</si>
  <si>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</si>
  <si>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</si>
  <si>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</si>
  <si>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</si>
  <si>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</si>
  <si>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</si>
  <si>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</si>
  <si>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</si>
  <si>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</si>
  <si>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</si>
  <si>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</si>
  <si>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</si>
  <si>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</si>
  <si>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</si>
  <si>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</si>
  <si>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</si>
  <si>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</si>
  <si>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</si>
  <si>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</si>
  <si>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</si>
  <si>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</si>
  <si>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</si>
  <si>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</si>
  <si>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</si>
  <si>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</si>
  <si>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</si>
  <si>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</si>
  <si>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</si>
  <si>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</si>
  <si>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</si>
  <si>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</si>
  <si>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</si>
  <si>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</si>
  <si>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</si>
  <si>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</si>
  <si>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</si>
  <si>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</si>
  <si>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</si>
  <si>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</si>
  <si>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</si>
  <si>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</si>
  <si>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</si>
  <si>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</si>
  <si>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</si>
  <si>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</si>
  <si>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</si>
  <si>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</si>
  <si>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</si>
  <si>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</si>
  <si>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</si>
  <si>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</si>
  <si>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</si>
  <si>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</si>
  <si>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</si>
  <si>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</si>
  <si>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</si>
  <si>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</si>
  <si>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</si>
  <si>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</si>
  <si>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</si>
  <si>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</si>
  <si>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</si>
  <si>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</si>
  <si>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</si>
  <si>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</si>
  <si>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</si>
  <si>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</si>
  <si>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</si>
  <si>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</si>
  <si>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</si>
  <si>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</si>
  <si>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</si>
  <si>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</si>
  <si>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</si>
  <si>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</si>
  <si>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</si>
  <si>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</si>
  <si>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</si>
  <si>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</si>
  <si>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</si>
  <si>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</si>
  <si>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</si>
  <si>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</si>
  <si>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</si>
  <si>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</si>
  <si>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</si>
  <si>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</si>
  <si>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</si>
  <si>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</si>
  <si>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</si>
  <si>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</si>
  <si>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</si>
  <si>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</si>
  <si>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</si>
  <si>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</si>
  <si>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</si>
  <si>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</si>
  <si>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</si>
  <si>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</si>
  <si>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</si>
  <si>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</si>
  <si>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</si>
  <si>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</si>
  <si>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</si>
  <si>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</si>
  <si>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</si>
  <si>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</si>
  <si>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</si>
  <si>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</si>
  <si>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</si>
  <si>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</si>
  <si>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</si>
  <si>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</si>
  <si>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</si>
  <si>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</si>
  <si>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</si>
  <si>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</si>
  <si>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</si>
  <si>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</si>
  <si>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</si>
  <si>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</si>
  <si>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</si>
  <si>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</si>
  <si>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</si>
  <si>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</si>
  <si>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</si>
  <si>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</si>
  <si>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</si>
  <si>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</si>
  <si>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</si>
  <si>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</si>
  <si>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</si>
  <si>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</si>
  <si>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</si>
  <si>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</si>
  <si>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</si>
  <si>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</si>
  <si>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</si>
  <si>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</si>
  <si>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</si>
  <si>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</si>
  <si>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</si>
  <si>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</si>
  <si>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</si>
  <si>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</si>
  <si>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</si>
  <si>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</si>
  <si>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</si>
  <si>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</si>
  <si>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</si>
  <si>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</si>
  <si>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</si>
  <si>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</si>
  <si>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</si>
  <si>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</si>
  <si>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</si>
  <si>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</si>
  <si>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</si>
  <si>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</si>
  <si>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</si>
  <si>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</si>
  <si>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</si>
  <si>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</si>
  <si>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</si>
  <si>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</si>
  <si>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</si>
  <si>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</si>
  <si>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</si>
  <si>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</si>
  <si>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</si>
  <si>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</si>
  <si>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</si>
  <si>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</si>
  <si>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</si>
  <si>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</si>
  <si>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</si>
  <si>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</si>
  <si>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</si>
  <si>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</si>
  <si>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</si>
  <si>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</si>
  <si>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</si>
  <si>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</si>
  <si>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</si>
  <si>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</si>
  <si>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</si>
  <si>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</si>
  <si>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</si>
  <si>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</si>
  <si>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</si>
  <si>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</si>
  <si>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</si>
  <si>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</si>
  <si>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</si>
  <si>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</si>
  <si>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</si>
  <si>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</si>
  <si>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</si>
  <si>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</si>
  <si>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</si>
  <si>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</si>
  <si>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</si>
  <si>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</si>
  <si>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</si>
  <si>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</si>
  <si>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</si>
  <si>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</si>
  <si>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</si>
  <si>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</si>
  <si>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</si>
  <si>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</si>
  <si>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</si>
  <si>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</si>
  <si>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</si>
  <si>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</si>
  <si>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</si>
  <si>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</si>
  <si>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</si>
  <si>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</si>
  <si>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</si>
  <si>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</si>
  <si>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</si>
  <si>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</si>
  <si>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</si>
  <si>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</si>
  <si>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</si>
  <si>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</si>
  <si>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</si>
  <si>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</si>
  <si>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</si>
  <si>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</si>
  <si>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</si>
  <si>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</si>
  <si>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</si>
  <si>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</si>
  <si>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</si>
  <si>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</si>
  <si>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</si>
  <si>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</si>
  <si>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</si>
  <si>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</si>
  <si>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</si>
  <si>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</si>
  <si>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</si>
  <si>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</si>
  <si>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</si>
  <si>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</si>
  <si>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</si>
  <si>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</si>
  <si>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</si>
  <si>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</si>
  <si>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</si>
  <si>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</si>
  <si>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</si>
  <si>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</si>
  <si>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</si>
  <si>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</si>
  <si>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</si>
  <si>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</si>
  <si>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</si>
  <si>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</si>
  <si>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</si>
  <si>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</si>
  <si>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</si>
  <si>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</si>
  <si>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</si>
  <si>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</si>
  <si>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</si>
  <si>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</si>
  <si>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</si>
  <si>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</si>
  <si>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</si>
  <si>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</si>
  <si>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</si>
  <si>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</si>
  <si>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</si>
  <si>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</si>
  <si>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</si>
  <si>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</si>
  <si>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</si>
  <si>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</si>
  <si>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</si>
  <si>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</si>
  <si>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</si>
  <si>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</si>
  <si>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</si>
  <si>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</si>
  <si>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</si>
  <si>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</si>
  <si>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</si>
  <si>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</si>
  <si>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</si>
  <si>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</si>
  <si>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</si>
  <si>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</si>
  <si>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</si>
  <si>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</si>
  <si>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</si>
  <si>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</si>
  <si>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</si>
  <si>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</si>
  <si>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</si>
  <si>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</si>
  <si>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</si>
  <si>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</si>
  <si>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</si>
  <si>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</si>
  <si>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</si>
  <si>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</si>
  <si>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</si>
  <si>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</si>
  <si>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</si>
  <si>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</si>
  <si>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</si>
  <si>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</si>
  <si>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</si>
  <si>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</si>
  <si>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</si>
  <si>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</si>
  <si>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</si>
  <si>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</si>
  <si>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</si>
  <si>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</si>
  <si>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</si>
  <si>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</si>
  <si>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</si>
  <si>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</si>
  <si>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</si>
  <si>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</si>
  <si>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</si>
  <si>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</si>
  <si>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</si>
  <si>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</si>
  <si>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</si>
  <si>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</si>
  <si>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</si>
  <si>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</si>
  <si>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</si>
  <si>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</si>
  <si>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</si>
  <si>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</si>
  <si>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</si>
  <si>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</si>
  <si>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</si>
  <si>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</si>
  <si>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</si>
  <si>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</si>
  <si>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</si>
  <si>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</si>
  <si>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</si>
  <si>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</si>
  <si>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</si>
  <si>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</si>
  <si>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</si>
  <si>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</si>
  <si>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</si>
  <si>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</si>
  <si>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</si>
  <si>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</si>
  <si>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</si>
  <si>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</si>
  <si>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</si>
  <si>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</si>
  <si>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</si>
  <si>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</si>
  <si>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</si>
  <si>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</si>
  <si>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</si>
  <si>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</si>
  <si>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</si>
  <si>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</si>
  <si>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</si>
  <si>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</si>
  <si>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</si>
  <si>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</si>
  <si>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</si>
  <si>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</si>
  <si>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</si>
  <si>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</si>
  <si>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</si>
  <si>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</si>
  <si>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</si>
  <si>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</si>
  <si>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</si>
  <si>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</si>
  <si>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</si>
  <si>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</si>
  <si>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</si>
  <si>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</si>
  <si>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</si>
  <si>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</si>
  <si>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</si>
  <si>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</si>
  <si>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</si>
  <si>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</si>
  <si>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</si>
  <si>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</si>
  <si>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</si>
  <si>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</si>
  <si>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</si>
  <si>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</si>
  <si>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</si>
  <si>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</si>
  <si>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</si>
  <si>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</si>
  <si>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</si>
  <si>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</si>
  <si>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</si>
  <si>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</si>
  <si>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</si>
  <si>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</si>
  <si>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</si>
  <si>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</si>
  <si>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</si>
  <si>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</si>
  <si>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</si>
  <si>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</si>
  <si>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</si>
  <si>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</si>
  <si>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</si>
  <si>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</si>
  <si>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</si>
  <si>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</si>
  <si>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</si>
  <si>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</si>
  <si>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</si>
  <si>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</si>
  <si>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</si>
  <si>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</si>
  <si>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</si>
  <si>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</si>
  <si>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</si>
  <si>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</si>
  <si>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</si>
  <si>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</si>
  <si>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</si>
  <si>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</si>
  <si>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</si>
  <si>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</si>
  <si>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</si>
  <si>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</si>
  <si>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</si>
  <si>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</si>
  <si>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</si>
  <si>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</si>
  <si>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</si>
  <si>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</si>
  <si>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</si>
  <si>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</si>
  <si>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</si>
  <si>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</si>
  <si>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</si>
  <si>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</si>
  <si>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</si>
  <si>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</si>
  <si>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</si>
  <si>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</si>
  <si>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</si>
  <si>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</si>
  <si>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</si>
  <si>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</si>
  <si>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</si>
  <si>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</si>
  <si>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</si>
  <si>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</si>
  <si>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</si>
  <si>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</si>
  <si>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</si>
  <si>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</si>
  <si>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</si>
  <si>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</si>
  <si>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</si>
  <si>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</si>
  <si>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</si>
  <si>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</si>
  <si>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</si>
  <si>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</si>
  <si>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</si>
  <si>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</si>
  <si>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</si>
  <si>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</si>
  <si>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</si>
  <si>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</si>
  <si>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</si>
  <si>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</si>
  <si>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</si>
  <si>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</si>
  <si>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</si>
  <si>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</si>
  <si>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</si>
  <si>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</si>
  <si>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</si>
  <si>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</si>
  <si>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</si>
  <si>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</si>
  <si>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</si>
  <si>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</si>
  <si>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</si>
  <si>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</si>
  <si>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</si>
  <si>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</si>
  <si>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</si>
  <si>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</si>
  <si>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</si>
  <si>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</si>
  <si>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</si>
  <si>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</si>
  <si>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</si>
  <si>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</si>
  <si>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</si>
  <si>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</si>
  <si>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</si>
  <si>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</si>
  <si>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</si>
  <si>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</si>
  <si>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</si>
  <si>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</si>
  <si>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</si>
  <si>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</si>
  <si>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</si>
  <si>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</si>
  <si>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</si>
  <si>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</si>
  <si>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</si>
  <si>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</si>
  <si>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</si>
  <si>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</si>
  <si>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</si>
  <si>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</si>
  <si>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</si>
  <si>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</si>
  <si>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</si>
  <si>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</si>
  <si>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</si>
  <si>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</si>
  <si>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</si>
  <si>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</si>
  <si>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</si>
  <si>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</si>
  <si>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</si>
  <si>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</si>
  <si>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</si>
  <si>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</si>
  <si>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</si>
  <si>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</si>
  <si>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</si>
  <si>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</si>
  <si>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</si>
  <si>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</si>
  <si>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</si>
  <si>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</si>
  <si>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</si>
  <si>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</si>
  <si>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</si>
  <si>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</si>
  <si>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</si>
  <si>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</si>
  <si>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</si>
  <si>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</si>
  <si>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</si>
  <si>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</si>
  <si>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</si>
  <si>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</si>
  <si>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</si>
  <si>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</si>
  <si>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</si>
  <si>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</si>
  <si>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</si>
  <si>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</si>
  <si>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</si>
  <si>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</si>
  <si>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</si>
  <si>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</si>
  <si>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</si>
  <si>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</si>
  <si>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</si>
  <si>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</si>
  <si>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</si>
  <si>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</si>
  <si>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</si>
  <si>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</si>
  <si>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</si>
  <si>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</si>
  <si>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</si>
  <si>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</si>
  <si>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</si>
  <si>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</si>
  <si>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</si>
  <si>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</si>
  <si>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</si>
  <si>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</si>
  <si>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</si>
  <si>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</si>
  <si>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</si>
  <si>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</si>
  <si>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</si>
  <si>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</si>
  <si>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</si>
  <si>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</si>
  <si>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</si>
  <si>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</si>
  <si>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</si>
  <si>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</si>
  <si>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</si>
  <si>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</si>
  <si>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</si>
  <si>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</si>
  <si>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</si>
  <si>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</si>
  <si>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</si>
  <si>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</si>
  <si>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</si>
  <si>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</si>
  <si>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</si>
  <si>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</si>
  <si>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</si>
  <si>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</si>
  <si>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</si>
  <si>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</si>
  <si>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</si>
  <si>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</si>
  <si>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</si>
  <si>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</si>
  <si>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</si>
  <si>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</si>
  <si>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</si>
  <si>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</si>
  <si>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</si>
  <si>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</si>
  <si>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</si>
  <si>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</si>
  <si>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</si>
  <si>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</si>
  <si>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</si>
  <si>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</si>
  <si>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</si>
  <si>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</si>
  <si>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</si>
  <si>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</si>
  <si>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</si>
  <si>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</si>
  <si>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</si>
  <si>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</si>
  <si>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</si>
  <si>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</si>
  <si>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</si>
  <si>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</si>
  <si>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</si>
  <si>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</si>
  <si>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</si>
  <si>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</si>
  <si>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</si>
  <si>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</si>
  <si>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</si>
  <si>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</si>
  <si>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</si>
  <si>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</si>
  <si>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</si>
  <si>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</si>
  <si>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</si>
  <si>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</si>
  <si>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</si>
  <si>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</si>
  <si>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</si>
  <si>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</si>
  <si>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</si>
  <si>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</si>
  <si>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</si>
  <si>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</si>
  <si>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</si>
  <si>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</si>
  <si>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</si>
  <si>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</si>
  <si>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</si>
  <si>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</si>
  <si>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</si>
  <si>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</si>
  <si>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</si>
  <si>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</si>
  <si>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</si>
  <si>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</si>
  <si>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</si>
  <si>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</si>
  <si>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</si>
  <si>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</si>
  <si>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</si>
  <si>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</si>
  <si>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</si>
  <si>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</si>
  <si>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</si>
  <si>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</si>
  <si>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</si>
  <si>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</si>
  <si>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</si>
  <si>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</si>
  <si>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</si>
  <si>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</si>
  <si>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</si>
  <si>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</si>
  <si>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</si>
  <si>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</si>
  <si>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</si>
  <si>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</si>
  <si>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</si>
  <si>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</si>
  <si>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</si>
  <si>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</si>
  <si>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</si>
  <si>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</si>
  <si>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</si>
  <si>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</si>
  <si>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</si>
  <si>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</si>
  <si>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</si>
  <si>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</si>
  <si>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</si>
  <si>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</si>
  <si>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</si>
  <si>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</si>
  <si>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</si>
  <si>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</si>
  <si>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</si>
  <si>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</si>
  <si>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</si>
  <si>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</si>
  <si>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</si>
  <si>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</si>
  <si>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</si>
  <si>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</si>
  <si>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</si>
  <si>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</si>
  <si>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</si>
  <si>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</si>
  <si>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</si>
  <si>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</si>
  <si>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</si>
  <si>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</si>
  <si>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</si>
  <si>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</si>
  <si>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</si>
  <si>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</si>
  <si>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</si>
  <si>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</si>
  <si>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</si>
  <si>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</si>
  <si>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</si>
  <si>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</si>
  <si>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</si>
  <si>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</si>
  <si>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</si>
  <si>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</si>
  <si>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</si>
  <si>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</si>
  <si>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</si>
  <si>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</si>
  <si>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</si>
  <si>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</si>
  <si>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</si>
  <si>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</si>
  <si>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</si>
  <si>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</si>
  <si>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</si>
  <si>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</si>
  <si>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</si>
  <si>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</si>
  <si>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</si>
  <si>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</si>
  <si>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</si>
  <si>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</si>
  <si>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</si>
  <si>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</si>
  <si>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</si>
  <si>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</si>
  <si>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</si>
  <si>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</si>
  <si>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</si>
  <si>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</si>
  <si>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</si>
  <si>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</si>
  <si>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</si>
  <si>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</si>
  <si>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</si>
  <si>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</si>
  <si>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</si>
  <si>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</si>
  <si>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</si>
  <si>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</si>
  <si>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</si>
  <si>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</si>
  <si>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</si>
  <si>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</si>
  <si>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</si>
  <si>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</si>
  <si>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</si>
  <si>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</si>
  <si>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</si>
  <si>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</si>
  <si>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</si>
  <si>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</si>
  <si>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</si>
  <si>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</si>
  <si>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</si>
  <si>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</si>
  <si>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</si>
  <si>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</si>
  <si>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</si>
  <si>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</si>
  <si>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</si>
  <si>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</si>
  <si>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</si>
  <si>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</si>
  <si>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</si>
  <si>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</si>
  <si>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</si>
  <si>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</si>
  <si>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</si>
  <si>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</si>
  <si>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</si>
  <si>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</si>
  <si>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</si>
  <si>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</si>
  <si>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</si>
  <si>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</si>
  <si>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</si>
  <si>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</si>
  <si>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</si>
  <si>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</si>
  <si>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</si>
  <si>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</si>
  <si>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</si>
  <si>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</si>
  <si>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</si>
  <si>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</si>
  <si>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</si>
  <si>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</si>
  <si>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</si>
  <si>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</si>
  <si>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</si>
  <si>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</si>
  <si>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</si>
  <si>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</si>
  <si>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</si>
  <si>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</si>
  <si>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</si>
  <si>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</si>
  <si>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</si>
  <si>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</si>
  <si>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</si>
  <si>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</si>
  <si>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</si>
  <si>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</si>
  <si>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</si>
  <si>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</si>
  <si>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</si>
  <si>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</si>
  <si>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</si>
  <si>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</si>
  <si>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</si>
  <si>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</si>
  <si>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</si>
  <si>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</si>
  <si>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</si>
  <si>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</si>
  <si>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</si>
  <si>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</si>
  <si>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</si>
  <si>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</si>
  <si>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</si>
  <si>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</si>
  <si>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</si>
  <si>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</si>
  <si>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</si>
  <si>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</si>
  <si>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</si>
  <si>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</si>
  <si>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</si>
  <si>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</si>
  <si>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</si>
  <si>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</si>
  <si>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</si>
  <si>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</si>
  <si>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</si>
  <si>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</si>
  <si>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</si>
  <si>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</si>
  <si>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</si>
  <si>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</si>
  <si>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</si>
  <si>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</si>
  <si>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</si>
  <si>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</si>
  <si>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</si>
  <si>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</si>
  <si>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</si>
  <si>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</si>
  <si>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</si>
  <si>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</si>
  <si>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</si>
  <si>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</si>
  <si>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</si>
  <si>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</si>
  <si>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</si>
  <si>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</si>
  <si>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</si>
  <si>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</si>
  <si>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</si>
  <si>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</si>
  <si>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</si>
  <si>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</si>
  <si>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</si>
  <si>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</si>
  <si>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</si>
  <si>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</si>
  <si>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</si>
  <si>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</si>
  <si>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</si>
  <si>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</si>
  <si>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</si>
  <si>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</si>
  <si>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</si>
  <si>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</si>
  <si>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</si>
  <si>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</si>
  <si>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</si>
  <si>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</si>
  <si>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</si>
  <si>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</si>
  <si>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</si>
  <si>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</si>
  <si>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</si>
  <si>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</si>
  <si>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</si>
  <si>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</si>
  <si>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</si>
  <si>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</si>
  <si>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</si>
  <si>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</si>
  <si>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</si>
  <si>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</si>
  <si>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</si>
  <si>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</si>
  <si>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</si>
  <si>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</si>
  <si>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</si>
  <si>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</si>
  <si>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</si>
  <si>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</si>
  <si>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</si>
  <si>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</si>
  <si>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</si>
  <si>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</si>
  <si>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</si>
  <si>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</si>
  <si>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</si>
  <si>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</si>
  <si>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</si>
  <si>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</si>
  <si>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</si>
  <si>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</si>
  <si>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</si>
  <si>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</si>
  <si>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</si>
  <si>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</si>
  <si>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</si>
  <si>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</si>
  <si>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</si>
  <si>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</si>
  <si>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</si>
  <si>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</si>
  <si>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</si>
  <si>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</si>
  <si>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</si>
  <si>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</si>
  <si>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</si>
  <si>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</si>
  <si>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</si>
  <si>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</si>
  <si>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</si>
  <si>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</si>
  <si>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</si>
  <si>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</si>
  <si>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</si>
  <si>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</si>
  <si>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</si>
  <si>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</si>
  <si>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</si>
  <si>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</si>
  <si>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</si>
  <si>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</si>
  <si>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</si>
  <si>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</si>
  <si>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</si>
  <si>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</si>
  <si>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</si>
  <si>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</si>
  <si>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</si>
  <si>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</si>
  <si>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</si>
  <si>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</si>
  <si>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</si>
  <si>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</si>
  <si>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</si>
  <si>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</si>
  <si>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</si>
  <si>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</si>
  <si>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</si>
  <si>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</si>
  <si>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</si>
  <si>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</si>
  <si>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</si>
  <si>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</si>
  <si>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</si>
  <si>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</si>
  <si>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</si>
  <si>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</si>
  <si>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</si>
  <si>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</si>
  <si>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</si>
  <si>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</si>
  <si>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</si>
  <si>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</si>
  <si>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</si>
  <si>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</si>
  <si>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</si>
  <si>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</si>
  <si>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</si>
  <si>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</si>
  <si>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</si>
  <si>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</si>
  <si>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</si>
  <si>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</si>
  <si>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</si>
  <si>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</si>
  <si>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</si>
  <si>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</si>
  <si>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</si>
  <si>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</si>
  <si>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</si>
  <si>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</si>
  <si>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</si>
  <si>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</si>
  <si>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</si>
  <si>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</si>
  <si>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</si>
  <si>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</si>
  <si>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</si>
  <si>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</si>
  <si>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</si>
  <si>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</si>
  <si>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</si>
  <si>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</si>
  <si>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</si>
  <si>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</si>
  <si>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</si>
  <si>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</si>
  <si>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</si>
  <si>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</si>
  <si>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</si>
  <si>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</si>
  <si>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</si>
  <si>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</si>
  <si>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</si>
  <si>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</si>
  <si>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</si>
  <si>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</si>
  <si>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</si>
  <si>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</si>
  <si>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</si>
  <si>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</si>
  <si>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</si>
  <si>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</si>
  <si>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</si>
  <si>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</si>
  <si>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</si>
  <si>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</si>
  <si>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</si>
  <si>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</si>
  <si>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</si>
  <si>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</si>
  <si>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</si>
  <si>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</si>
  <si>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</si>
  <si>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</si>
  <si>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</si>
  <si>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</si>
  <si>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</si>
  <si>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</si>
  <si>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</si>
  <si>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</si>
  <si>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</si>
  <si>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</si>
  <si>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</si>
  <si>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</si>
  <si>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</si>
  <si>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</si>
  <si>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</si>
  <si>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</si>
  <si>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</si>
  <si>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</si>
  <si>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</si>
  <si>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</si>
  <si>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</si>
  <si>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</si>
  <si>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</si>
  <si>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</si>
  <si>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</si>
  <si>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</si>
  <si>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</si>
  <si>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</si>
  <si>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</si>
  <si>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</si>
  <si>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</si>
  <si>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</si>
  <si>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</si>
  <si>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</si>
  <si>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</si>
  <si>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</si>
  <si>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</si>
  <si>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</si>
  <si>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</si>
  <si>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</si>
  <si>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</si>
  <si>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</si>
  <si>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</si>
  <si>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</si>
  <si>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</si>
  <si>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</si>
  <si>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</si>
  <si>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</si>
  <si>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</si>
  <si>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</si>
  <si>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</si>
  <si>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</si>
  <si>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</si>
  <si>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</si>
  <si>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</si>
  <si>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</si>
  <si>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</si>
  <si>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</si>
  <si>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</si>
  <si>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</si>
  <si>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</si>
  <si>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</si>
  <si>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</si>
  <si>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</si>
  <si>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</si>
  <si>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</si>
  <si>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</si>
  <si>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</si>
  <si>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</si>
  <si>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</si>
  <si>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</si>
  <si>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</si>
  <si>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</si>
  <si>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</si>
  <si>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</si>
  <si>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</si>
  <si>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</si>
  <si>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</si>
  <si>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</si>
  <si>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</si>
  <si>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</si>
  <si>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</si>
  <si>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</si>
  <si>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</si>
  <si>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</si>
  <si>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</si>
  <si>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</si>
  <si>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</si>
  <si>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</si>
  <si>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</si>
  <si>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</si>
  <si>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</si>
  <si>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</si>
  <si>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</si>
  <si>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</si>
  <si>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</si>
  <si>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</si>
  <si>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</si>
  <si>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</si>
  <si>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</si>
  <si>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</si>
  <si>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</si>
  <si>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</si>
  <si>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</si>
  <si>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</si>
  <si>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</si>
  <si>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</si>
  <si>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</si>
  <si>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</si>
  <si>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</si>
  <si>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</si>
  <si>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</si>
  <si>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</si>
  <si>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</si>
  <si>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</si>
  <si>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</si>
  <si>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</si>
  <si>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</si>
  <si>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</si>
  <si>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</si>
  <si>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</si>
  <si>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</si>
  <si>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</si>
  <si>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</si>
  <si>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</si>
  <si>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</si>
  <si>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</si>
  <si>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</si>
  <si>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</si>
  <si>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</si>
  <si>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</si>
  <si>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</si>
  <si>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</si>
  <si>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</si>
  <si>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</si>
  <si>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</si>
  <si>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</si>
  <si>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</si>
  <si>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</si>
  <si>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</si>
  <si>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</si>
  <si>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</si>
  <si>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</si>
  <si>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</si>
  <si>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</si>
  <si>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</si>
  <si>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</si>
  <si>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</si>
  <si>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</si>
  <si>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</si>
  <si>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</si>
  <si>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</si>
  <si>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</si>
  <si>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</si>
  <si>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</si>
  <si>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</si>
  <si>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</si>
  <si>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</si>
  <si>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</si>
  <si>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</si>
  <si>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</si>
  <si>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</si>
  <si>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</si>
  <si>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</si>
  <si>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</si>
  <si>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</si>
  <si>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</si>
  <si>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</si>
  <si>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</si>
  <si>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</si>
  <si>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</si>
  <si>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</si>
  <si>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</si>
  <si>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</si>
  <si>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</si>
  <si>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</si>
  <si>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</si>
  <si>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</si>
  <si>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</si>
  <si>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</si>
  <si>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</si>
  <si>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</si>
  <si>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</si>
  <si>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</si>
  <si>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</si>
  <si>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</si>
  <si>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</si>
  <si>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</si>
  <si>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</si>
  <si>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</si>
  <si>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</si>
  <si>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</si>
  <si>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</si>
  <si>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</si>
  <si>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</si>
  <si>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</si>
  <si>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</si>
  <si>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</si>
  <si>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</si>
  <si>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</si>
  <si>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</si>
  <si>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</si>
  <si>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</si>
  <si>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</si>
  <si>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</si>
  <si>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</si>
  <si>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</si>
  <si>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</si>
  <si>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</si>
  <si>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</si>
  <si>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</si>
  <si>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</si>
  <si>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</si>
  <si>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</si>
  <si>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</si>
  <si>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</si>
  <si>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</si>
  <si>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</si>
  <si>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</si>
  <si>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</si>
  <si>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</si>
  <si>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</si>
  <si>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</si>
  <si>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</si>
  <si>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</si>
  <si>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</si>
  <si>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</si>
  <si>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</si>
  <si>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</si>
  <si>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</si>
  <si>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</si>
  <si>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</si>
  <si>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</si>
  <si>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</si>
  <si>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</si>
  <si>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</si>
  <si>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</si>
  <si>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</si>
  <si>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</si>
  <si>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</si>
  <si>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</si>
  <si>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</si>
  <si>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</si>
  <si>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</si>
  <si>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</si>
  <si>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</si>
  <si>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</si>
  <si>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</si>
  <si>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</si>
  <si>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</si>
  <si>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</si>
  <si>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</si>
  <si>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</si>
  <si>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</si>
  <si>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</si>
  <si>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</si>
  <si>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</si>
  <si>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</si>
  <si>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</si>
  <si>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</si>
  <si>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</si>
  <si>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</si>
  <si>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</si>
  <si>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</si>
  <si>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</si>
  <si>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</si>
  <si>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</si>
  <si>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</si>
  <si>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</si>
  <si>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</si>
  <si>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</si>
  <si>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</si>
  <si>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</si>
  <si>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</si>
  <si>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</si>
  <si>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</si>
  <si>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</si>
  <si>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</si>
  <si>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</si>
  <si>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</si>
  <si>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</si>
  <si>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</si>
  <si>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</si>
  <si>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</si>
  <si>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</si>
  <si>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</si>
  <si>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</si>
  <si>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</si>
  <si>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</si>
  <si>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</si>
  <si>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</si>
  <si>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</si>
  <si>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</si>
  <si>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</si>
  <si>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</si>
  <si>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</si>
  <si>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</si>
  <si>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</si>
  <si>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</si>
  <si>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</si>
  <si>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</si>
  <si>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</si>
  <si>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</si>
  <si>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</si>
  <si>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</si>
  <si>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</si>
  <si>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</si>
  <si>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</si>
  <si>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</si>
  <si>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</si>
  <si>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</si>
  <si>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</si>
  <si>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</si>
  <si>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</si>
  <si>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</si>
  <si>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</si>
  <si>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</si>
  <si>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</si>
  <si>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</si>
  <si>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</si>
  <si>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</si>
  <si>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</si>
  <si>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</si>
  <si>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</si>
  <si>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</si>
  <si>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</si>
  <si>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</si>
  <si>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</si>
  <si>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</si>
  <si>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</si>
  <si>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</si>
  <si>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</si>
  <si>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</si>
  <si>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</si>
  <si>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</si>
  <si>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</si>
  <si>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</si>
  <si>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</si>
  <si>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</si>
  <si>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</si>
  <si>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</si>
  <si>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</si>
  <si>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</si>
  <si>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</si>
  <si>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</si>
  <si>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</si>
  <si>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</si>
  <si>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</si>
  <si>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</si>
  <si>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</si>
  <si>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</si>
  <si>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</si>
  <si>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</si>
  <si>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</si>
  <si>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</si>
  <si>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</si>
  <si>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</si>
  <si>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</si>
  <si>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</si>
  <si>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</si>
  <si>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</si>
  <si>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</si>
  <si>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</si>
  <si>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</si>
  <si>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</si>
  <si>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</si>
  <si>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</si>
  <si>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</si>
  <si>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</si>
  <si>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</si>
  <si>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</si>
  <si>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</si>
  <si>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</si>
  <si>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</si>
  <si>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</si>
  <si>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</si>
  <si>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</si>
  <si>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</si>
  <si>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</si>
  <si>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</si>
  <si>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</si>
  <si>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</si>
  <si>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</si>
  <si>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</si>
  <si>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</si>
  <si>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</si>
  <si>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</si>
  <si>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</si>
  <si>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</si>
  <si>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</si>
  <si>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</si>
  <si>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</si>
  <si>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</si>
  <si>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</si>
  <si>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</si>
  <si>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</si>
  <si>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</si>
  <si>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</si>
  <si>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</si>
  <si>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</si>
  <si>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</si>
  <si>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</si>
  <si>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</si>
  <si>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</si>
  <si>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</si>
  <si>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</si>
  <si>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</si>
  <si>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</si>
  <si>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</si>
  <si>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</si>
  <si>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</si>
  <si>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</si>
  <si>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</si>
  <si>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</si>
  <si>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</si>
  <si>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</si>
  <si>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</si>
  <si>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</si>
  <si>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</si>
  <si>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</si>
  <si>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</si>
  <si>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</si>
  <si>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</si>
  <si>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</si>
  <si>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</si>
  <si>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</si>
  <si>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</si>
  <si>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</si>
  <si>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</si>
  <si>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</si>
  <si>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</si>
  <si>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</si>
  <si>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</si>
  <si>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</si>
  <si>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</si>
  <si>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</si>
  <si>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</si>
  <si>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</si>
  <si>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</si>
  <si>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</si>
  <si>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</si>
  <si>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</si>
  <si>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</si>
  <si>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</si>
  <si>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</si>
  <si>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</si>
  <si>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</si>
  <si>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</si>
  <si>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</si>
  <si>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</si>
  <si>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</si>
  <si>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</si>
  <si>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</si>
  <si>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</si>
  <si>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</si>
  <si>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</si>
  <si>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</si>
  <si>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</si>
  <si>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</si>
  <si>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</si>
  <si>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</si>
  <si>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</si>
  <si>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</si>
  <si>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</si>
  <si>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</si>
  <si>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</si>
  <si>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</si>
  <si>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</si>
  <si>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</si>
  <si>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</si>
  <si>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</si>
  <si>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</si>
  <si>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</si>
  <si>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</si>
  <si>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</si>
  <si>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</si>
  <si>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</si>
  <si>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</si>
  <si>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</si>
  <si>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</si>
  <si>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</si>
  <si>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</si>
  <si>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</si>
  <si>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</si>
  <si>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</si>
  <si>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</si>
  <si>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</si>
  <si>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</si>
  <si>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</si>
  <si>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</si>
  <si>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</si>
  <si>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</si>
  <si>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</si>
  <si>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</si>
  <si>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</si>
  <si>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</si>
  <si>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</si>
  <si>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</si>
  <si>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</si>
  <si>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</si>
  <si>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</si>
  <si>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</si>
  <si>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</si>
  <si>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</si>
  <si>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</si>
  <si>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</si>
  <si>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</si>
  <si>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</si>
  <si>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</si>
  <si>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</si>
  <si>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</si>
  <si>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</si>
  <si>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</si>
  <si>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</si>
  <si>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</si>
  <si>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</si>
  <si>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</si>
  <si>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</si>
  <si>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</si>
  <si>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</si>
  <si>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</si>
  <si>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</si>
  <si>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</si>
  <si>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</si>
  <si>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</si>
  <si>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</si>
  <si>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</si>
  <si>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</si>
  <si>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</si>
  <si>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</si>
  <si>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</si>
  <si>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</si>
  <si>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</si>
  <si>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</si>
  <si>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</si>
  <si>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</si>
  <si>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</si>
  <si>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</si>
  <si>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</si>
  <si>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</si>
  <si>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</si>
  <si>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</si>
  <si>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</si>
  <si>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</si>
  <si>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</si>
  <si>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</si>
  <si>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</si>
  <si>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</si>
  <si>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</si>
  <si>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</si>
  <si>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</si>
  <si>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</si>
  <si>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</si>
  <si>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</si>
  <si>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</si>
  <si>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</si>
  <si>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</si>
  <si>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</si>
  <si>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</si>
  <si>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</si>
  <si>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</si>
  <si>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</si>
  <si>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</si>
  <si>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</si>
  <si>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</si>
  <si>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</si>
  <si>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</si>
  <si>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</si>
  <si>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</si>
  <si>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</si>
  <si>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</si>
  <si>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</si>
  <si>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</si>
  <si>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</si>
  <si>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</si>
  <si>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</si>
  <si>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</si>
  <si>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</si>
  <si>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</si>
  <si>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</si>
  <si>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</si>
  <si>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</si>
  <si>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</si>
  <si>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</si>
  <si>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</si>
  <si>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</si>
  <si>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</si>
  <si>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</si>
  <si>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</si>
  <si>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</si>
  <si>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</si>
  <si>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</si>
  <si>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</si>
  <si>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</si>
  <si>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</si>
  <si>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</si>
  <si>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</si>
  <si>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</si>
  <si>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</si>
  <si>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</si>
  <si>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</si>
  <si>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</si>
  <si>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</si>
  <si>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</si>
  <si>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</si>
  <si>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</si>
  <si>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</si>
  <si>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</si>
  <si>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</si>
  <si>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</si>
  <si>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</si>
  <si>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</si>
  <si>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</si>
  <si>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</si>
  <si>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</si>
  <si>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</si>
  <si>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</si>
  <si>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</si>
  <si>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</si>
  <si>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</si>
  <si>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</si>
  <si>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</si>
  <si>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</si>
  <si>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</si>
  <si>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</si>
  <si>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</si>
  <si>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</si>
  <si>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</si>
  <si>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</si>
  <si>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</si>
  <si>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</si>
  <si>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</si>
  <si>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</si>
  <si>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</si>
  <si>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</si>
  <si>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</si>
  <si>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</si>
  <si>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</si>
  <si>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</si>
  <si>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</si>
  <si>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</si>
  <si>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</si>
  <si>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</si>
  <si>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</si>
  <si>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</si>
  <si>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</si>
  <si>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</si>
  <si>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</si>
  <si>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</si>
  <si>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</si>
  <si>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</si>
  <si>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</si>
  <si>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</si>
  <si>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</si>
  <si>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</si>
  <si>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</si>
  <si>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</si>
  <si>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</si>
  <si>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</si>
  <si>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</si>
  <si>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</si>
  <si>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</si>
  <si>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</si>
  <si>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</si>
  <si>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</si>
  <si>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</si>
  <si>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</si>
  <si>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</si>
  <si>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</si>
  <si>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</si>
  <si>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</si>
  <si>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</si>
  <si>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</si>
  <si>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</si>
  <si>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</si>
  <si>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</si>
  <si>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</si>
  <si>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</si>
  <si>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</si>
  <si>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</si>
  <si>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</si>
  <si>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</si>
  <si>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</si>
  <si>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</si>
  <si>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</si>
  <si>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</si>
  <si>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</si>
  <si>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</si>
  <si>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</si>
  <si>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</si>
  <si>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</si>
  <si>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</si>
  <si>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</si>
  <si>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</si>
  <si>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</si>
  <si>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</si>
  <si>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</si>
  <si>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</si>
  <si>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</si>
  <si>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</si>
  <si>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</si>
  <si>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</si>
  <si>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</si>
  <si>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</si>
  <si>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</si>
  <si>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</si>
  <si>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</si>
  <si>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</si>
  <si>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</si>
  <si>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</si>
  <si>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</si>
  <si>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</si>
  <si>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</si>
  <si>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</si>
  <si>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</si>
  <si>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</si>
  <si>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</si>
  <si>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</si>
  <si>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</si>
  <si>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</si>
  <si>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</si>
  <si>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</si>
  <si>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</si>
  <si>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</si>
  <si>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</si>
  <si>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</si>
  <si>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</si>
  <si>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</si>
  <si>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</si>
  <si>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</si>
  <si>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</si>
  <si>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</si>
  <si>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</si>
  <si>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</si>
  <si>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</si>
  <si>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</si>
  <si>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</si>
  <si>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</si>
  <si>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</si>
  <si>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</si>
  <si>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</si>
  <si>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</si>
  <si>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</si>
  <si>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</si>
  <si>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</si>
  <si>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</si>
  <si>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</si>
  <si>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</si>
  <si>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</si>
  <si>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</si>
  <si>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</si>
  <si>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</si>
  <si>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</si>
  <si>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</si>
  <si>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</si>
  <si>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</si>
  <si>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</si>
  <si>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</si>
  <si>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</si>
  <si>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</si>
  <si>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</si>
  <si>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</si>
  <si>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</si>
  <si>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</si>
  <si>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</si>
  <si>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</si>
  <si>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</si>
  <si>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</si>
  <si>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</si>
  <si>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</si>
  <si>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</si>
  <si>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</si>
  <si>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</si>
  <si>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</si>
  <si>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</si>
  <si>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</si>
  <si>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</si>
  <si>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</si>
  <si>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</si>
  <si>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</si>
  <si>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</si>
  <si>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</si>
  <si>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</si>
  <si>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</si>
  <si>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</si>
  <si>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</si>
  <si>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</si>
  <si>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</si>
  <si>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</si>
  <si>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</si>
  <si>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</si>
  <si>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</si>
  <si>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</si>
  <si>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</si>
  <si>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</si>
  <si>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</si>
  <si>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</si>
  <si>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</si>
  <si>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</si>
  <si>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</si>
  <si>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</si>
  <si>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</si>
  <si>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</si>
  <si>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</si>
  <si>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</si>
  <si>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</si>
  <si>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</si>
  <si>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</si>
  <si>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</si>
  <si>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</si>
  <si>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</si>
  <si>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</si>
  <si>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</si>
  <si>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</si>
  <si>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</si>
  <si>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</si>
  <si>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</si>
  <si>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</si>
  <si>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</si>
  <si>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</si>
  <si>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</si>
  <si>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</si>
  <si>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</si>
  <si>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</si>
  <si>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</si>
  <si>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</si>
  <si>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</si>
  <si>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</si>
  <si>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</si>
  <si>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</si>
  <si>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</si>
  <si>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</si>
  <si>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</si>
  <si>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</si>
  <si>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</si>
  <si>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</si>
  <si>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</si>
  <si>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</si>
  <si>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</si>
  <si>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</si>
  <si>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</si>
  <si>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</si>
  <si>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</si>
  <si>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</si>
  <si>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</si>
  <si>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</si>
  <si>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</si>
  <si>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</si>
  <si>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</si>
  <si>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</si>
  <si>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</si>
  <si>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</si>
  <si>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</si>
  <si>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</si>
  <si>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</si>
  <si>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</si>
  <si>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</si>
  <si>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</si>
  <si>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</si>
  <si>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</si>
  <si>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</si>
  <si>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</si>
  <si>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</si>
  <si>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</si>
  <si>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</si>
  <si>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</si>
  <si>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</si>
  <si>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</si>
  <si>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</si>
  <si>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</si>
  <si>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</si>
  <si>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</si>
  <si>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</si>
  <si>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</si>
  <si>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</si>
  <si>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</si>
  <si>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</si>
  <si>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</si>
  <si>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</si>
  <si>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</si>
  <si>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</si>
  <si>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</si>
  <si>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</si>
  <si>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</si>
  <si>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</si>
  <si>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</si>
  <si>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</si>
  <si>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</si>
  <si>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</si>
  <si>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</si>
  <si>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</si>
  <si>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</si>
  <si>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</si>
  <si>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</si>
  <si>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</si>
  <si>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</si>
  <si>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</si>
  <si>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</si>
  <si>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</si>
  <si>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</si>
  <si>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</si>
  <si>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</si>
  <si>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</si>
  <si>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</si>
  <si>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</si>
  <si>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</si>
  <si>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</si>
  <si>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</si>
  <si>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</si>
  <si>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</si>
  <si>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</si>
  <si>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</si>
  <si>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</si>
  <si>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</si>
  <si>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</si>
  <si>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</si>
  <si>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</si>
  <si>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</si>
  <si>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</si>
  <si>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</si>
  <si>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</si>
  <si>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</si>
  <si>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</si>
  <si>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</si>
  <si>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</si>
  <si>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</si>
  <si>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</si>
  <si>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</si>
  <si>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</si>
  <si>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</si>
  <si>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</si>
  <si>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</si>
  <si>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</si>
  <si>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</si>
  <si>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</si>
  <si>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</si>
  <si>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</si>
  <si>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</si>
  <si>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</si>
  <si>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</si>
  <si>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</si>
  <si>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</si>
  <si>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</si>
  <si>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</si>
  <si>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</si>
  <si>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</si>
  <si>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</si>
  <si>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</si>
  <si>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</si>
  <si>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</si>
  <si>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</si>
  <si>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</si>
  <si>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</si>
  <si>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</si>
  <si>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</si>
  <si>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</si>
  <si>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</si>
  <si>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</si>
  <si>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</si>
  <si>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</si>
  <si>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</si>
  <si>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</si>
  <si>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</si>
  <si>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</si>
  <si>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</si>
  <si>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</si>
  <si>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</si>
  <si>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</si>
  <si>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</si>
  <si>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</si>
  <si>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</si>
  <si>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</si>
  <si>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</si>
  <si>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</si>
  <si>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</si>
  <si>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</si>
  <si>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</si>
  <si>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</si>
  <si>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</si>
  <si>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</si>
  <si>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</si>
  <si>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</si>
  <si>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</si>
  <si>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</si>
  <si>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</si>
  <si>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</si>
  <si>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</si>
  <si>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</si>
  <si>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</si>
  <si>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</si>
  <si>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</si>
  <si>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</si>
  <si>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</si>
  <si>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</si>
  <si>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</si>
  <si>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</si>
  <si>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</si>
  <si>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</si>
  <si>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</si>
  <si>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</si>
  <si>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</si>
  <si>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</si>
  <si>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</si>
  <si>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</si>
  <si>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</si>
  <si>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</si>
  <si>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</si>
  <si>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</si>
  <si>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</si>
  <si>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</si>
  <si>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</si>
  <si>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</si>
  <si>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</si>
  <si>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</si>
  <si>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</si>
  <si>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</si>
  <si>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</si>
  <si>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</si>
  <si>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</si>
  <si>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</si>
  <si>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</si>
  <si>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</si>
  <si>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</si>
  <si>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</si>
  <si>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</si>
  <si>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</si>
  <si>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</si>
  <si>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</si>
  <si>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</si>
  <si>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</si>
  <si>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</si>
  <si>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</si>
  <si>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</si>
  <si>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</si>
  <si>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</si>
  <si>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</si>
  <si>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</si>
  <si>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</si>
  <si>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</si>
  <si>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</si>
  <si>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</si>
  <si>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</si>
  <si>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</si>
  <si>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</si>
  <si>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</si>
  <si>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</si>
  <si>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</si>
  <si>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</si>
  <si>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</si>
  <si>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</si>
  <si>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</si>
  <si>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</si>
  <si>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</si>
  <si>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</si>
  <si>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</si>
  <si>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</si>
  <si>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</si>
  <si>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</si>
  <si>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</si>
  <si>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</si>
  <si>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</si>
  <si>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</si>
  <si>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</si>
  <si>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</si>
  <si>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</si>
  <si>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</si>
  <si>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</si>
  <si>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</si>
  <si>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</si>
  <si>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</si>
  <si>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</si>
  <si>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</si>
  <si>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</si>
  <si>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</si>
  <si>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</si>
  <si>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</si>
  <si>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</si>
  <si>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</si>
  <si>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</si>
  <si>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</si>
  <si>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</si>
  <si>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</si>
  <si>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</si>
  <si>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</si>
  <si>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</si>
  <si>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</si>
  <si>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</si>
  <si>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</si>
  <si>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</si>
  <si>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</si>
  <si>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</si>
  <si>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</si>
  <si>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</si>
  <si>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</si>
  <si>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</si>
  <si>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</si>
  <si>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</si>
  <si>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</si>
  <si>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</si>
  <si>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</si>
  <si>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</si>
  <si>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</si>
  <si>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</si>
  <si>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</si>
  <si>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</si>
  <si>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</si>
  <si>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</si>
  <si>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</si>
  <si>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</si>
  <si>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</si>
  <si>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</si>
  <si>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</si>
  <si>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</si>
  <si>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</si>
  <si>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</si>
  <si>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</si>
  <si>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</si>
  <si>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</si>
  <si>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</si>
  <si>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</si>
  <si>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</si>
  <si>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</si>
  <si>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</si>
  <si>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</si>
  <si>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</si>
  <si>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</si>
  <si>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</si>
  <si>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</si>
  <si>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</si>
  <si>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</si>
  <si>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</si>
  <si>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</si>
  <si>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</si>
  <si>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</si>
  <si>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</si>
  <si>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</si>
  <si>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</si>
  <si>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</si>
  <si>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</si>
  <si>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</si>
  <si>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</si>
  <si>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</si>
  <si>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</si>
  <si>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</si>
  <si>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</si>
  <si>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</si>
  <si>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</si>
  <si>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</si>
  <si>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</si>
  <si>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</si>
  <si>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</si>
  <si>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</si>
  <si>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</si>
  <si>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</si>
  <si>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</si>
  <si>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</si>
  <si>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</si>
  <si>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</si>
  <si>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</si>
  <si>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</si>
  <si>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</si>
  <si>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</si>
  <si>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</si>
  <si>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</si>
  <si>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</si>
  <si>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</si>
  <si>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</si>
  <si>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</si>
  <si>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</si>
  <si>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</si>
  <si>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</si>
  <si>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</si>
  <si>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</si>
  <si>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</si>
  <si>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</si>
  <si>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</si>
  <si>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</si>
  <si>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</si>
  <si>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</si>
  <si>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</si>
  <si>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</si>
  <si>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</si>
  <si>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</si>
  <si>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</si>
  <si>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</si>
  <si>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</si>
  <si>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</si>
  <si>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</si>
  <si>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</si>
  <si>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</si>
  <si>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</si>
  <si>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</si>
  <si>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</si>
  <si>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</si>
  <si>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</si>
  <si>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</si>
  <si>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</si>
  <si>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</si>
  <si>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</si>
  <si>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</si>
  <si>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</si>
  <si>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</si>
  <si>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</si>
  <si>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</si>
  <si>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</si>
  <si>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</si>
  <si>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</si>
  <si>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</si>
  <si>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</si>
  <si>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</si>
  <si>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</si>
  <si>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</si>
  <si>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</si>
  <si>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</si>
  <si>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</si>
  <si>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</si>
  <si>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</si>
  <si>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</si>
  <si>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</si>
  <si>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</si>
  <si>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</si>
  <si>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</si>
  <si>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</si>
  <si>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</si>
  <si>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</si>
  <si>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</si>
  <si>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</si>
  <si>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</si>
  <si>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</si>
  <si>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</si>
  <si>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</si>
  <si>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</si>
  <si>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</si>
  <si>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</si>
  <si>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</si>
  <si>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</si>
  <si>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</si>
  <si>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</si>
  <si>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</si>
  <si>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</si>
  <si>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</si>
  <si>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</si>
  <si>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</si>
  <si>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</si>
  <si>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</si>
  <si>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</si>
  <si>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</si>
  <si>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</si>
  <si>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</si>
  <si>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</si>
  <si>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</si>
  <si>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</si>
  <si>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</si>
  <si>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</si>
  <si>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</si>
  <si>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</si>
  <si>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</si>
  <si>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</si>
  <si>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</si>
  <si>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</si>
  <si>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</si>
  <si>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</si>
  <si>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</si>
  <si>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</si>
  <si>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</si>
  <si>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</si>
  <si>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</si>
  <si>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</si>
  <si>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</si>
  <si>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</si>
  <si>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</si>
  <si>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</si>
  <si>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</si>
  <si>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</si>
  <si>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</si>
  <si>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</si>
  <si>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</si>
  <si>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</si>
  <si>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</si>
  <si>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</si>
  <si>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</si>
  <si>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</si>
  <si>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</si>
  <si>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</si>
  <si>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</si>
  <si>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</si>
  <si>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</si>
  <si>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</si>
  <si>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</si>
  <si>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</si>
  <si>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</si>
  <si>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</si>
  <si>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</si>
  <si>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</si>
  <si>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</si>
  <si>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</si>
  <si>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</si>
  <si>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</si>
  <si>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</si>
  <si>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</si>
  <si>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</si>
  <si>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</si>
  <si>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</si>
  <si>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</si>
  <si>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</si>
  <si>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</si>
  <si>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</si>
  <si>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</si>
  <si>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</si>
  <si>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</si>
  <si>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</si>
  <si>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</si>
  <si>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</si>
  <si>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</si>
  <si>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</si>
  <si>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</si>
  <si>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</si>
  <si>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</si>
  <si>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</si>
  <si>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</si>
  <si>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</si>
  <si>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</si>
  <si>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</si>
  <si>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</si>
  <si>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</si>
  <si>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</si>
  <si>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</si>
  <si>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</si>
  <si>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</si>
  <si>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</si>
  <si>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</si>
  <si>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</si>
  <si>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</si>
  <si>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</si>
  <si>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</si>
  <si>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</si>
  <si>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</si>
  <si>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</si>
  <si>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</si>
  <si>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</si>
  <si>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</si>
  <si>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</si>
  <si>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</si>
  <si>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</si>
  <si>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</si>
  <si>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</si>
  <si>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</si>
  <si>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</si>
  <si>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</si>
  <si>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</si>
  <si>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</si>
  <si>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</si>
  <si>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</si>
  <si>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</si>
  <si>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</si>
  <si>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</si>
  <si>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</si>
  <si>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</si>
  <si>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</si>
  <si>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</si>
  <si>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</si>
  <si>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</si>
  <si>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</si>
  <si>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</si>
  <si>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</si>
  <si>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</si>
  <si>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</si>
  <si>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</si>
  <si>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</si>
  <si>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</si>
  <si>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</si>
  <si>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</si>
  <si>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</si>
  <si>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</si>
  <si>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</si>
  <si>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</si>
  <si>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</si>
  <si>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</si>
  <si>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</si>
  <si>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</si>
  <si>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</si>
  <si>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</si>
  <si>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</si>
  <si>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</si>
  <si>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</si>
  <si>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</si>
  <si>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</si>
  <si>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</si>
  <si>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</si>
  <si>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</si>
  <si>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</si>
  <si>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</si>
  <si>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</si>
  <si>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</si>
  <si>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</si>
  <si>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</si>
  <si>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</si>
  <si>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</si>
  <si>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</si>
  <si>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</si>
  <si>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</si>
  <si>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</si>
  <si>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</si>
  <si>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</si>
  <si>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</si>
  <si>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</si>
  <si>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</si>
  <si>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</si>
  <si>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</si>
  <si>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</si>
  <si>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</si>
  <si>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</si>
  <si>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</si>
  <si>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</si>
  <si>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</si>
  <si>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</si>
  <si>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</si>
  <si>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</si>
  <si>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</si>
  <si>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</si>
  <si>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</si>
  <si>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</si>
  <si>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</si>
  <si>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</si>
  <si>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</si>
  <si>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</si>
  <si>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</si>
  <si>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</si>
  <si>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</si>
  <si>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</si>
  <si>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</si>
  <si>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</si>
  <si>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</si>
  <si>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</si>
  <si>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</si>
  <si>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</si>
  <si>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</si>
  <si>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</si>
  <si>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</si>
  <si>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</si>
  <si>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</si>
  <si>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</si>
  <si>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</si>
  <si>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</si>
  <si>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</si>
  <si>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</si>
  <si>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</si>
  <si>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</si>
  <si>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</si>
  <si>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</si>
  <si>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</si>
  <si>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</si>
  <si>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</si>
  <si>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</si>
  <si>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</si>
  <si>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</si>
  <si>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</si>
  <si>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</si>
  <si>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</si>
  <si>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</si>
  <si>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</si>
  <si>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</si>
  <si>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</si>
  <si>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</si>
  <si>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</si>
  <si>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</si>
  <si>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</si>
  <si>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</si>
  <si>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</si>
  <si>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</si>
  <si>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</si>
  <si>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</si>
  <si>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</si>
  <si>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</si>
  <si>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</si>
  <si>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</si>
  <si>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</si>
  <si>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</si>
  <si>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</si>
  <si>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</si>
  <si>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</si>
  <si>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</si>
  <si>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</si>
  <si>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</si>
  <si>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</si>
  <si>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</si>
  <si>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</si>
  <si>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</si>
  <si>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</si>
  <si>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</si>
  <si>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</si>
  <si>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</si>
  <si>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</si>
  <si>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</si>
  <si>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</si>
  <si>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</si>
  <si>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</si>
  <si>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</si>
  <si>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</si>
  <si>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</si>
  <si>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</si>
  <si>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</si>
  <si>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</si>
  <si>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</si>
  <si>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</si>
  <si>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</si>
  <si>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</si>
  <si>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</si>
  <si>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</si>
  <si>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</si>
  <si>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</si>
  <si>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</si>
  <si>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</si>
  <si>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</si>
  <si>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</si>
  <si>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</si>
  <si>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</si>
  <si>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</si>
  <si>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</si>
  <si>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</si>
  <si>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</si>
  <si>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</si>
  <si>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</si>
  <si>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</si>
  <si>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</si>
  <si>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</si>
  <si>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</si>
  <si>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</si>
  <si>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</si>
  <si>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</si>
  <si>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</si>
  <si>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</si>
  <si>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</si>
  <si>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</si>
  <si>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</si>
  <si>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</si>
  <si>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</si>
  <si>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</si>
  <si>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</si>
  <si>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</si>
  <si>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</si>
  <si>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</si>
  <si>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</si>
  <si>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</si>
  <si>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</si>
  <si>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</si>
  <si>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</si>
  <si>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</si>
  <si>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</si>
  <si>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</si>
  <si>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</si>
  <si>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</si>
  <si>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</si>
  <si>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</si>
  <si>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</si>
  <si>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</si>
  <si>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</si>
  <si>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</si>
  <si>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</si>
  <si>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</si>
  <si>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</si>
  <si>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</si>
  <si>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</si>
  <si>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</si>
  <si>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</si>
  <si>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</si>
  <si>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</si>
  <si>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</si>
  <si>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</si>
  <si>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</si>
  <si>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</si>
  <si>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</si>
  <si>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</si>
  <si>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</si>
  <si>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</si>
  <si>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</si>
  <si>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</si>
  <si>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</si>
  <si>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</si>
  <si>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</si>
  <si>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</si>
  <si>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</si>
  <si>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</si>
  <si>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</si>
  <si>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</si>
  <si>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</si>
  <si>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</si>
  <si>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</si>
  <si>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</si>
  <si>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</si>
  <si>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</si>
  <si>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</si>
  <si>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</si>
  <si>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</si>
  <si>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</si>
  <si>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</si>
  <si>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</si>
  <si>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</si>
  <si>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</si>
  <si>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</si>
  <si>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</si>
  <si>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</si>
  <si>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</si>
  <si>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</si>
  <si>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</si>
  <si>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</si>
  <si>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</si>
  <si>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</si>
  <si>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</si>
  <si>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</si>
  <si>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</si>
  <si>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</si>
  <si>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</si>
  <si>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</si>
  <si>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</si>
  <si>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</si>
  <si>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</si>
  <si>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</si>
  <si>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</si>
  <si>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</si>
  <si>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</si>
  <si>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</si>
  <si>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</si>
  <si>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</si>
  <si>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</si>
  <si>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</si>
  <si>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</si>
  <si>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</si>
  <si>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</si>
  <si>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</si>
  <si>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</si>
  <si>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</si>
  <si>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</si>
  <si>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</si>
  <si>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</si>
  <si>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</si>
  <si>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</si>
  <si>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</si>
  <si>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</si>
  <si>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</si>
  <si>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</si>
  <si>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</si>
  <si>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</si>
  <si>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</si>
  <si>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</si>
  <si>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</si>
  <si>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</si>
  <si>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</si>
  <si>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</si>
  <si>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</si>
  <si>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</si>
  <si>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</si>
  <si>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</si>
  <si>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</si>
  <si>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</si>
  <si>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</si>
  <si>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</si>
  <si>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</si>
  <si>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</si>
  <si>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</si>
  <si>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</si>
  <si>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</si>
  <si>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</si>
  <si>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</si>
  <si>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</si>
  <si>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</si>
  <si>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</si>
  <si>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</si>
  <si>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</si>
  <si>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</si>
  <si>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</si>
  <si>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</si>
  <si>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</si>
  <si>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</si>
  <si>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</si>
  <si>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</si>
  <si>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</si>
  <si>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</si>
  <si>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</si>
  <si>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</si>
  <si>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</si>
  <si>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</si>
  <si>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</si>
  <si>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</si>
  <si>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</si>
  <si>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</si>
  <si>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</si>
  <si>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</si>
  <si>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</si>
  <si>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</si>
  <si>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</si>
  <si>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</si>
  <si>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</si>
  <si>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</si>
  <si>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</si>
  <si>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</si>
  <si>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</si>
  <si>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</si>
  <si>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</si>
  <si>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</si>
  <si>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</si>
  <si>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</si>
  <si>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</si>
  <si>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</si>
  <si>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</si>
  <si>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</si>
  <si>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</si>
  <si>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</si>
  <si>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</si>
  <si>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</si>
  <si>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</si>
  <si>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</si>
  <si>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</si>
  <si>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</si>
  <si>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</si>
  <si>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</si>
  <si>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</si>
  <si>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</si>
  <si>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</si>
  <si>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</si>
  <si>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</si>
  <si>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</si>
  <si>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</si>
  <si>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</si>
  <si>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</si>
  <si>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</si>
  <si>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</si>
  <si>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</si>
  <si>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</si>
  <si>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</si>
  <si>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</si>
  <si>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</si>
  <si>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</si>
  <si>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</si>
  <si>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</si>
  <si>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</si>
  <si>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</si>
  <si>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</si>
  <si>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</si>
  <si>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</si>
  <si>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</si>
  <si>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</si>
  <si>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</si>
  <si>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</si>
  <si>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</si>
  <si>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</si>
  <si>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</si>
  <si>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</si>
  <si>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</si>
  <si>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</si>
  <si>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</si>
  <si>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</si>
  <si>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</si>
  <si>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</si>
  <si>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</si>
  <si>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</si>
  <si>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</si>
  <si>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</si>
  <si>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</si>
  <si>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</si>
  <si>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</si>
  <si>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</si>
  <si>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</si>
  <si>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</si>
  <si>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</si>
  <si>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</si>
  <si>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</si>
  <si>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</si>
  <si>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</si>
  <si>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</si>
  <si>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</si>
  <si>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</si>
  <si>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</si>
  <si>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</si>
  <si>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</si>
  <si>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</si>
  <si>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</si>
  <si>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</si>
  <si>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</si>
  <si>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</si>
  <si>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</si>
  <si>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</si>
  <si>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</si>
  <si>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</si>
  <si>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</si>
  <si>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</si>
  <si>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</si>
  <si>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</si>
  <si>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</si>
  <si>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</si>
  <si>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</si>
  <si>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</si>
  <si>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</si>
  <si>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</si>
  <si>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</si>
  <si>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</si>
  <si>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</si>
  <si>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</si>
  <si>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</si>
  <si>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</si>
  <si>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</si>
  <si>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</si>
  <si>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</si>
  <si>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</si>
  <si>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</si>
  <si>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</si>
  <si>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</si>
  <si>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</si>
  <si>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</si>
  <si>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</si>
  <si>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</si>
  <si>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</si>
  <si>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</si>
  <si>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</si>
  <si>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</si>
  <si>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</si>
  <si>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</si>
  <si>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</si>
  <si>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</si>
  <si>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</si>
  <si>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</si>
  <si>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</si>
  <si>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</si>
  <si>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</si>
  <si>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</si>
  <si>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</si>
  <si>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</si>
  <si>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</si>
  <si>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</si>
  <si>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</si>
  <si>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</si>
  <si>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</si>
  <si>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</si>
  <si>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</si>
  <si>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</si>
  <si>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</si>
  <si>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</si>
  <si>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</si>
  <si>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</si>
  <si>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</si>
  <si>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</si>
  <si>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</si>
  <si>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</si>
  <si>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</si>
  <si>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</si>
  <si>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</si>
  <si>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</si>
  <si>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</si>
  <si>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</si>
  <si>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</si>
  <si>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</si>
  <si>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</si>
  <si>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</si>
  <si>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</si>
  <si>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</si>
  <si>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</si>
  <si>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</si>
  <si>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</si>
  <si>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</si>
  <si>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</si>
  <si>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</si>
  <si>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</si>
  <si>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</si>
  <si>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</si>
  <si>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</si>
  <si>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</si>
  <si>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</si>
  <si>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</si>
  <si>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</si>
  <si>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</si>
  <si>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</si>
  <si>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</si>
  <si>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</si>
  <si>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</si>
  <si>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</si>
  <si>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</si>
  <si>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</si>
  <si>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</si>
  <si>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</si>
  <si>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</si>
  <si>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</si>
  <si>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</si>
  <si>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</si>
  <si>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</si>
  <si>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</si>
  <si>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</si>
  <si>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</si>
  <si>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</si>
  <si>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</si>
  <si>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</si>
  <si>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</si>
  <si>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</si>
  <si>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</si>
  <si>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</si>
  <si>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</si>
  <si>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</si>
  <si>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</si>
  <si>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</si>
  <si>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</si>
  <si>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</si>
  <si>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</si>
  <si>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</si>
  <si>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</si>
  <si>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</si>
  <si>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</si>
  <si>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</si>
  <si>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</si>
  <si>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</si>
  <si>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</si>
  <si>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</si>
  <si>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</si>
  <si>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</si>
  <si>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</si>
  <si>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</si>
  <si>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</si>
  <si>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</si>
  <si>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</si>
  <si>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</si>
  <si>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</si>
  <si>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</si>
  <si>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</si>
  <si>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</si>
  <si>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</si>
  <si>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</si>
  <si>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</si>
  <si>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</si>
  <si>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</si>
  <si>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</si>
  <si>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</si>
  <si>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</si>
  <si>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</si>
  <si>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</si>
  <si>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</si>
  <si>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</si>
  <si>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</si>
  <si>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</si>
  <si>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</si>
  <si>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</si>
  <si>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</si>
  <si>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</si>
  <si>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</si>
  <si>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</si>
  <si>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</si>
  <si>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</si>
  <si>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</si>
  <si>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</si>
  <si>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</si>
  <si>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</si>
  <si>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</si>
  <si>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</si>
  <si>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</si>
  <si>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</si>
  <si>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</si>
  <si>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</si>
  <si>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</si>
  <si>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</si>
  <si>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</si>
  <si>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</si>
  <si>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</si>
  <si>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</si>
  <si>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</si>
  <si>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</si>
  <si>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</si>
  <si>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</si>
  <si>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</si>
  <si>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</si>
  <si>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</si>
  <si>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</si>
  <si>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</si>
  <si>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</si>
  <si>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</si>
  <si>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</si>
  <si>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</si>
  <si>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</si>
  <si>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</si>
  <si>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</si>
  <si>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</si>
  <si>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</si>
  <si>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</si>
  <si>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</si>
  <si>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</si>
  <si>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</si>
  <si>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</si>
  <si>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</si>
  <si>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</si>
  <si>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</si>
  <si>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</si>
  <si>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</si>
  <si>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</si>
  <si>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</si>
  <si>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</si>
  <si>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</si>
  <si>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</si>
  <si>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</si>
  <si>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</si>
  <si>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</si>
  <si>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</si>
  <si>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</si>
  <si>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</si>
  <si>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</si>
  <si>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</si>
  <si>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</si>
  <si>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</si>
  <si>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</si>
  <si>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</si>
  <si>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</si>
  <si>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</si>
  <si>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</si>
  <si>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</si>
  <si>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</si>
  <si>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</si>
  <si>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</si>
  <si>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</si>
  <si>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</si>
  <si>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</si>
  <si>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</si>
  <si>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</si>
  <si>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</si>
  <si>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</si>
  <si>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</si>
  <si>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</si>
  <si>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</si>
  <si>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</si>
  <si>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</si>
  <si>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</si>
  <si>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</si>
  <si>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</si>
  <si>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</si>
  <si>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</si>
  <si>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</si>
  <si>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</si>
  <si>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</si>
  <si>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</si>
  <si>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</si>
  <si>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</si>
  <si>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</si>
  <si>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</si>
  <si>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</si>
  <si>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</si>
  <si>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</si>
  <si>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</si>
  <si>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</si>
  <si>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</si>
  <si>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</si>
  <si>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</si>
  <si>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</si>
  <si>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</si>
  <si>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</si>
  <si>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</si>
  <si>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</si>
  <si>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</si>
  <si>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</si>
  <si>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</si>
  <si>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</si>
  <si>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</si>
  <si>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</si>
  <si>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</si>
  <si>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</si>
  <si>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</si>
  <si>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</si>
  <si>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</si>
  <si>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</si>
  <si>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</si>
  <si>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</si>
  <si>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</si>
  <si>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</si>
  <si>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</si>
  <si>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</si>
  <si>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</si>
  <si>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</si>
  <si>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</si>
  <si>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</si>
  <si>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</si>
  <si>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</si>
  <si>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</si>
  <si>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</si>
  <si>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</si>
  <si>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</si>
  <si>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</si>
  <si>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</si>
  <si>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</si>
  <si>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</si>
  <si>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</si>
  <si>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</si>
  <si>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</si>
  <si>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</si>
  <si>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</si>
  <si>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</si>
  <si>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</si>
  <si>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</si>
  <si>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</si>
  <si>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</si>
  <si>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</si>
  <si>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</si>
  <si>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</si>
  <si>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</si>
  <si>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</si>
  <si>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</si>
  <si>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</si>
  <si>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</si>
  <si>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</si>
  <si>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</si>
  <si>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</si>
  <si>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</si>
  <si>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</si>
  <si>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</si>
  <si>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</si>
  <si>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</si>
  <si>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</si>
  <si>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</si>
  <si>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</si>
  <si>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</si>
  <si>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</si>
  <si>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</si>
  <si>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</si>
  <si>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</si>
  <si>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</si>
  <si>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</si>
  <si>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</si>
  <si>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</si>
  <si>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</si>
  <si>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</si>
  <si>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</si>
  <si>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</si>
  <si>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</si>
  <si>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</si>
  <si>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</si>
  <si>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</si>
  <si>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</si>
  <si>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</si>
  <si>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</si>
  <si>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</si>
  <si>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</si>
  <si>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</si>
  <si>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</si>
  <si>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</si>
  <si>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</si>
  <si>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</si>
  <si>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</si>
  <si>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</si>
  <si>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</si>
  <si>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</si>
  <si>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</si>
  <si>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</si>
  <si>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</si>
  <si>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</si>
  <si>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</si>
  <si>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</si>
  <si>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</si>
  <si>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</si>
  <si>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</si>
  <si>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</si>
  <si>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</si>
  <si>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</si>
  <si>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</si>
  <si>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</si>
  <si>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</si>
  <si>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</si>
  <si>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</si>
  <si>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</si>
  <si>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</si>
  <si>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</si>
  <si>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</si>
  <si>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</si>
  <si>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</si>
  <si>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</si>
  <si>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</si>
  <si>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</si>
  <si>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</si>
  <si>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</si>
  <si>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</si>
  <si>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</si>
  <si>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</si>
  <si>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</si>
  <si>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</si>
  <si>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</si>
  <si>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</si>
  <si>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</si>
  <si>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</si>
  <si>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</si>
  <si>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</si>
  <si>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</si>
  <si>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</si>
  <si>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</si>
  <si>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</si>
  <si>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</si>
  <si>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</si>
  <si>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</si>
  <si>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</si>
  <si>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</si>
  <si>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</si>
  <si>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</si>
  <si>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</si>
  <si>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</si>
  <si>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</si>
  <si>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</si>
  <si>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</si>
  <si>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</si>
  <si>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</si>
  <si>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</si>
  <si>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</si>
  <si>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</si>
  <si>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</si>
  <si>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</si>
  <si>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</si>
  <si>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</si>
  <si>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</si>
  <si>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</si>
  <si>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</si>
  <si>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</si>
  <si>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</si>
  <si>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</si>
  <si>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</si>
  <si>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</si>
  <si>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</si>
  <si>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</si>
  <si>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</si>
  <si>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</si>
  <si>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</si>
  <si>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</si>
  <si>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</si>
  <si>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</si>
  <si>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</si>
  <si>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</si>
  <si>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</si>
  <si>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</si>
  <si>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</si>
  <si>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</si>
  <si>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</si>
  <si>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</si>
  <si>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</si>
  <si>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</si>
  <si>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</si>
  <si>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</si>
  <si>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</si>
  <si>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</si>
  <si>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</si>
  <si>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</si>
  <si>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</si>
  <si>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</si>
  <si>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</si>
  <si>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</si>
  <si>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</si>
  <si>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</si>
  <si>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</si>
  <si>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</si>
  <si>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</si>
  <si>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</si>
  <si>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</si>
  <si>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</si>
  <si>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</si>
  <si>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</si>
  <si>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</si>
  <si>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</si>
  <si>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</si>
  <si>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</si>
  <si>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</si>
  <si>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</si>
  <si>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</si>
  <si>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</si>
  <si>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</si>
  <si>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</si>
  <si>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</si>
  <si>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</si>
  <si>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</si>
  <si>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</si>
  <si>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</si>
  <si>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</si>
  <si>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</si>
  <si>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</si>
  <si>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</si>
  <si>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</si>
  <si>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</si>
  <si>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</si>
  <si>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</si>
  <si>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</si>
  <si>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</si>
  <si>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</si>
  <si>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</si>
  <si>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</si>
  <si>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</si>
  <si>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</si>
  <si>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</si>
  <si>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</si>
  <si>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</si>
  <si>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</si>
  <si>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</si>
  <si>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</si>
  <si>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</si>
  <si>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</si>
  <si>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</si>
  <si>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</si>
  <si>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</si>
  <si>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</si>
  <si>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</si>
  <si>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</si>
  <si>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</si>
  <si>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</si>
  <si>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</si>
  <si>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</si>
  <si>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</si>
  <si>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</si>
  <si>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</si>
  <si>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</si>
  <si>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</si>
  <si>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</si>
  <si>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</si>
  <si>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</si>
  <si>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</si>
  <si>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</si>
  <si>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</si>
  <si>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</si>
  <si>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</si>
  <si>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</si>
  <si>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</si>
  <si>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</si>
  <si>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</si>
  <si>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</si>
  <si>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</si>
  <si>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</si>
  <si>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</si>
  <si>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</si>
  <si>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</si>
  <si>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</si>
  <si>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</si>
  <si>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</si>
  <si>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</si>
  <si>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</si>
  <si>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</si>
  <si>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</si>
  <si>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</si>
  <si>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</si>
  <si>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</si>
  <si>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</si>
  <si>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</si>
  <si>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</si>
  <si>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</si>
  <si>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</si>
  <si>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</si>
  <si>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</si>
  <si>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</si>
  <si>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</si>
  <si>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</si>
  <si>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</si>
  <si>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</si>
  <si>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</si>
  <si>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</si>
  <si>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</si>
  <si>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</si>
  <si>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</si>
  <si>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</si>
  <si>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</si>
  <si>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</si>
  <si>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</si>
  <si>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</si>
  <si>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</si>
  <si>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</si>
  <si>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</si>
  <si>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</si>
  <si>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</si>
  <si>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</si>
  <si>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</si>
  <si>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</si>
  <si>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</si>
  <si>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</si>
  <si>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</si>
  <si>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</si>
  <si>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</si>
  <si>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</si>
  <si>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</si>
  <si>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</si>
  <si>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</si>
  <si>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</si>
  <si>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</si>
  <si>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</si>
  <si>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</si>
  <si>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</si>
  <si>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</si>
  <si>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</si>
  <si>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</si>
  <si>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</si>
  <si>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</si>
  <si>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</si>
  <si>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</si>
  <si>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</si>
  <si>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</si>
  <si>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</si>
  <si>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</si>
  <si>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</si>
  <si>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</si>
  <si>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</si>
  <si>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</si>
  <si>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</si>
  <si>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</si>
  <si>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</si>
  <si>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</si>
  <si>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</si>
  <si>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</si>
  <si>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</si>
  <si>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</si>
  <si>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</si>
  <si>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</si>
  <si>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</si>
  <si>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</si>
  <si>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</si>
  <si>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</si>
  <si>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</si>
  <si>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</si>
  <si>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</si>
  <si>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</si>
  <si>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</si>
  <si>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</si>
  <si>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</si>
  <si>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</si>
  <si>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</si>
  <si>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</si>
  <si>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</si>
  <si>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</si>
  <si>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</si>
  <si>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</si>
  <si>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</si>
  <si>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</si>
  <si>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</si>
  <si>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</si>
  <si>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</si>
  <si>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</si>
  <si>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</si>
  <si>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</si>
  <si>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</si>
  <si>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</si>
  <si>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</si>
  <si>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</si>
  <si>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</si>
  <si>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</si>
  <si>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</si>
  <si>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</si>
  <si>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</si>
  <si>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</si>
  <si>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</si>
  <si>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</si>
  <si>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</si>
  <si>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</si>
  <si>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</si>
  <si>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</si>
  <si>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</si>
  <si>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</si>
  <si>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</si>
  <si>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</si>
  <si>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</si>
  <si>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</si>
  <si>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</si>
  <si>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</si>
  <si>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</si>
  <si>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</si>
  <si>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</si>
  <si>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</si>
  <si>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</si>
  <si>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</si>
  <si>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</si>
  <si>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</si>
  <si>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</si>
  <si>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</si>
  <si>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</si>
  <si>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</si>
  <si>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</si>
  <si>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</si>
  <si>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</si>
  <si>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</si>
  <si>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</si>
  <si>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</si>
  <si>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</si>
  <si>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</si>
  <si>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</si>
  <si>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</si>
  <si>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</si>
  <si>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</si>
  <si>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</si>
  <si>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</si>
  <si>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</si>
  <si>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</si>
  <si>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</si>
  <si>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</si>
  <si>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</si>
  <si>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</si>
  <si>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</si>
  <si>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</si>
  <si>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</si>
  <si>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</si>
  <si>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</si>
  <si>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</si>
  <si>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</si>
  <si>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</si>
  <si>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</si>
  <si>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</si>
  <si>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</si>
  <si>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</si>
  <si>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</si>
  <si>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</si>
  <si>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</si>
  <si>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</si>
  <si>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</si>
  <si>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</si>
  <si>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</si>
  <si>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</si>
  <si>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</si>
  <si>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</si>
  <si>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</si>
  <si>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</si>
  <si>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</si>
  <si>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</si>
  <si>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</si>
  <si>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</si>
  <si>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</si>
  <si>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</si>
  <si>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</si>
  <si>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</si>
  <si>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</si>
  <si>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</si>
  <si>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</si>
  <si>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</si>
  <si>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</si>
  <si>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</si>
  <si>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</si>
  <si>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</si>
  <si>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</si>
  <si>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</si>
  <si>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</si>
  <si>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</si>
  <si>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</si>
  <si>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</si>
  <si>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</si>
  <si>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</si>
  <si>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</si>
  <si>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</si>
  <si>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</si>
  <si>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</si>
  <si>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</si>
  <si>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</si>
  <si>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</si>
  <si>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</si>
  <si>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</si>
  <si>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</si>
  <si>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</si>
  <si>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</si>
  <si>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</si>
  <si>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</si>
  <si>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</si>
  <si>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</si>
  <si>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</si>
  <si>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</si>
  <si>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</si>
  <si>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</si>
  <si>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</si>
  <si>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</si>
  <si>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</si>
  <si>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</si>
  <si>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</si>
  <si>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</si>
  <si>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</si>
  <si>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</si>
  <si>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</si>
  <si>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</si>
  <si>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</si>
  <si>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</si>
  <si>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</si>
  <si>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</si>
  <si>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</si>
  <si>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</si>
  <si>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</si>
  <si>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</si>
  <si>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</si>
  <si>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</si>
  <si>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</si>
  <si>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</si>
  <si>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</si>
  <si>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</si>
  <si>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</si>
  <si>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</si>
  <si>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</si>
  <si>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</si>
  <si>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</si>
  <si>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</si>
  <si>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</si>
  <si>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</si>
  <si>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</si>
  <si>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</si>
  <si>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</si>
  <si>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</si>
  <si>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</si>
  <si>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</si>
  <si>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</si>
  <si>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</si>
  <si>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</si>
  <si>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</si>
  <si>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</si>
  <si>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</si>
  <si>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</si>
  <si>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</si>
  <si>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</si>
  <si>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</si>
  <si>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</si>
  <si>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</si>
  <si>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</si>
  <si>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</si>
  <si>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</si>
  <si>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</si>
  <si>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</si>
  <si>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</si>
  <si>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</si>
  <si>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</si>
  <si>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</si>
  <si>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</si>
  <si>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</si>
  <si>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</si>
  <si>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</si>
  <si>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</si>
  <si>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</si>
  <si>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</si>
  <si>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</si>
  <si>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</si>
  <si>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</si>
  <si>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</si>
  <si>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</si>
  <si>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</si>
  <si>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</si>
  <si>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</si>
  <si>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</si>
  <si>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</si>
  <si>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</si>
  <si>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</si>
  <si>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</si>
  <si>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</si>
  <si>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</si>
  <si>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</si>
  <si>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</si>
  <si>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</si>
  <si>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</si>
  <si>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</si>
  <si>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</si>
  <si>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</si>
  <si>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</si>
  <si>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</si>
  <si>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</si>
  <si>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</si>
  <si>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</si>
  <si>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</si>
  <si>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</si>
  <si>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</si>
  <si>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</si>
  <si>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</si>
  <si>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</si>
  <si>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</si>
  <si>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</si>
  <si>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</si>
  <si>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</si>
  <si>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</si>
  <si>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</si>
  <si>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</si>
  <si>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</si>
  <si>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</si>
  <si>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</si>
  <si>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</si>
  <si>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</si>
  <si>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</si>
  <si>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</si>
  <si>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</si>
  <si>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</si>
  <si>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</si>
  <si>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</si>
  <si>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</si>
  <si>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</si>
  <si>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</si>
  <si>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</si>
  <si>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</si>
  <si>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</si>
  <si>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</si>
  <si>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</si>
  <si>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</si>
  <si>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</si>
  <si>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</si>
  <si>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</si>
  <si>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</si>
  <si>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</si>
  <si>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</si>
  <si>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</si>
  <si>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</si>
  <si>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</si>
  <si>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</si>
  <si>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</si>
  <si>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</si>
  <si>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</si>
  <si>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</si>
  <si>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</si>
  <si>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</si>
  <si>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</si>
  <si>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</si>
  <si>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</si>
  <si>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</si>
  <si>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</si>
  <si>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</si>
  <si>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</si>
  <si>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</si>
  <si>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</si>
  <si>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</si>
  <si>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</si>
  <si>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</si>
  <si>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</si>
  <si>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</si>
  <si>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</si>
  <si>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</si>
  <si>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</si>
  <si>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</si>
  <si>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</si>
  <si>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</si>
  <si>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</si>
  <si>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</si>
  <si>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</si>
  <si>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</si>
  <si>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</si>
  <si>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</si>
  <si>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</si>
  <si>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</si>
  <si>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</si>
  <si>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</si>
  <si>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</si>
  <si>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</si>
  <si>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</si>
  <si>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</si>
  <si>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</si>
  <si>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</si>
  <si>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</si>
  <si>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</si>
  <si>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</si>
  <si>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</si>
  <si>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</si>
  <si>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</si>
  <si>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</si>
  <si>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</si>
  <si>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</si>
  <si>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</si>
  <si>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</si>
  <si>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</si>
  <si>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</si>
  <si>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</si>
  <si>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</si>
  <si>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</si>
  <si>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</si>
  <si>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</si>
  <si>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</si>
  <si>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</si>
  <si>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</si>
  <si>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</si>
  <si>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</si>
  <si>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</si>
  <si>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</si>
  <si>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</si>
  <si>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</si>
  <si>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</si>
  <si>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</si>
  <si>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</si>
  <si>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</si>
  <si>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</si>
  <si>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</si>
  <si>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</si>
  <si>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</si>
  <si>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</si>
  <si>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</si>
  <si>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</si>
  <si>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</si>
  <si>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</si>
  <si>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</si>
  <si>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</si>
  <si>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</si>
  <si>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</si>
  <si>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</si>
  <si>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</si>
  <si>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</si>
  <si>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</si>
  <si>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</si>
  <si>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</si>
  <si>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</si>
  <si>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</si>
  <si>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</si>
  <si>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</si>
  <si>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</si>
  <si>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</si>
  <si>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</si>
  <si>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</si>
  <si>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</si>
  <si>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</si>
  <si>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</si>
  <si>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</si>
  <si>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</si>
  <si>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</si>
  <si>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</si>
  <si>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</si>
  <si>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</si>
  <si>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</si>
  <si>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</si>
  <si>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</si>
  <si>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</si>
  <si>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</si>
  <si>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</si>
  <si>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</si>
  <si>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</si>
  <si>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</si>
  <si>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</si>
  <si>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</si>
  <si>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</si>
  <si>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</si>
  <si>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</si>
  <si>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</si>
  <si>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</si>
  <si>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</si>
  <si>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</si>
  <si>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</si>
  <si>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</si>
  <si>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</si>
  <si>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</si>
  <si>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</si>
  <si>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</si>
  <si>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</si>
  <si>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</si>
  <si>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</si>
  <si>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</si>
  <si>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</si>
  <si>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</si>
  <si>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</si>
  <si>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</si>
  <si>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</si>
  <si>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</si>
  <si>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</si>
  <si>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</si>
  <si>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</si>
  <si>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</si>
  <si>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</si>
  <si>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</si>
  <si>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</si>
  <si>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</si>
  <si>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</si>
  <si>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</si>
  <si>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</si>
  <si>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</si>
  <si>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</si>
  <si>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</si>
  <si>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</si>
  <si>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</si>
  <si>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</si>
  <si>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</si>
  <si>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</si>
  <si>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</si>
  <si>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</si>
  <si>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</si>
  <si>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</si>
  <si>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</si>
  <si>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</si>
  <si>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</si>
  <si>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</si>
  <si>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</si>
  <si>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</si>
  <si>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</si>
  <si>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</si>
  <si>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</si>
  <si>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</si>
  <si>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</si>
  <si>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</si>
  <si>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</si>
  <si>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</si>
  <si>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</si>
  <si>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</si>
  <si>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</si>
  <si>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</si>
  <si>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</si>
  <si>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</si>
  <si>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</si>
  <si>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</si>
  <si>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</si>
  <si>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</si>
  <si>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</si>
  <si>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</si>
  <si>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</si>
  <si>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</si>
  <si>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</si>
  <si>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</si>
  <si>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</si>
  <si>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</si>
  <si>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</si>
  <si>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</si>
  <si>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</si>
  <si>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</si>
  <si>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</si>
  <si>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</si>
  <si>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</si>
  <si>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</si>
  <si>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</si>
  <si>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</si>
  <si>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</si>
  <si>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</si>
  <si>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</si>
  <si>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</si>
  <si>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</si>
  <si>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</si>
  <si>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</si>
  <si>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</si>
  <si>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</si>
  <si>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</si>
  <si>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</si>
  <si>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</si>
  <si>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</si>
  <si>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</si>
  <si>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</si>
  <si>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</si>
  <si>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</si>
  <si>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</si>
  <si>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</si>
  <si>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</si>
  <si>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</si>
  <si>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</si>
  <si>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</si>
  <si>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</si>
  <si>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</si>
  <si>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</si>
  <si>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</si>
  <si>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</si>
  <si>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</si>
  <si>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</si>
  <si>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</si>
  <si>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</si>
  <si>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</si>
  <si>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</si>
  <si>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</si>
  <si>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</si>
  <si>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</si>
  <si>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</si>
  <si>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</si>
  <si>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</si>
  <si>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</si>
  <si>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</si>
  <si>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</si>
  <si>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</si>
  <si>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</si>
  <si>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</si>
  <si>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</si>
  <si>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</si>
  <si>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</si>
  <si>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</si>
  <si>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</si>
  <si>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</si>
  <si>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</si>
  <si>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</si>
  <si>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</si>
  <si>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</si>
  <si>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</si>
  <si>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</si>
  <si>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</si>
  <si>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</si>
  <si>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</si>
  <si>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</si>
  <si>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</si>
  <si>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</si>
  <si>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</si>
  <si>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</si>
  <si>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</si>
  <si>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</si>
  <si>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</si>
  <si>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</si>
  <si>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</si>
  <si>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</si>
  <si>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</si>
  <si>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</si>
  <si>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</si>
  <si>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</si>
  <si>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</si>
  <si>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</si>
  <si>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</si>
  <si>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</si>
  <si>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</si>
  <si>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</si>
  <si>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</si>
  <si>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</si>
  <si>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</si>
  <si>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</si>
  <si>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</si>
  <si>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</si>
  <si>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</si>
  <si>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</si>
  <si>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</si>
  <si>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</si>
  <si>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</si>
  <si>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</si>
  <si>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</si>
  <si>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</si>
  <si>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</si>
  <si>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</si>
  <si>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</si>
  <si>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</si>
  <si>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</si>
  <si>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</si>
  <si>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</si>
  <si>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</si>
  <si>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</si>
  <si>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</si>
  <si>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</si>
  <si>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</si>
  <si>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</si>
  <si>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</si>
  <si>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</si>
  <si>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</si>
  <si>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</si>
  <si>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</si>
  <si>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</si>
  <si>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</si>
  <si>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</si>
  <si>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</si>
  <si>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</si>
  <si>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</si>
  <si>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</si>
  <si>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</si>
  <si>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</si>
  <si>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</si>
  <si>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</si>
  <si>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</si>
  <si>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</si>
  <si>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</si>
  <si>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</si>
  <si>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</si>
  <si>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</si>
  <si>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</si>
  <si>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</si>
  <si>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</si>
  <si>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</si>
  <si>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</si>
  <si>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</si>
  <si>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</si>
  <si>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</si>
  <si>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</si>
  <si>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</si>
  <si>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</si>
  <si>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</si>
  <si>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</si>
  <si>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</si>
  <si>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</si>
  <si>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</si>
  <si>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</si>
  <si>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</si>
  <si>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</si>
  <si>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</si>
  <si>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</si>
  <si>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</si>
  <si>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</si>
  <si>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</si>
  <si>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</si>
  <si>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</si>
  <si>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</si>
  <si>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</si>
  <si>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</si>
  <si>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</si>
  <si>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</si>
  <si>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</si>
  <si>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</si>
  <si>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</si>
  <si>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</si>
  <si>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</si>
  <si>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</si>
  <si>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</si>
  <si>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</si>
  <si>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</si>
  <si>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</si>
  <si>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</si>
  <si>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</si>
  <si>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</si>
  <si>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</si>
  <si>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</si>
  <si>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</si>
  <si>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</si>
  <si>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</si>
  <si>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</si>
  <si>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</si>
  <si>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</si>
  <si>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</si>
  <si>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</si>
  <si>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</si>
  <si>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</si>
  <si>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</si>
  <si>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</si>
  <si>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</si>
  <si>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</si>
  <si>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</si>
  <si>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</si>
  <si>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</si>
  <si>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</si>
  <si>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</si>
  <si>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</si>
  <si>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</si>
  <si>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</si>
  <si>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</si>
  <si>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</si>
  <si>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</si>
  <si>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</si>
  <si>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</si>
  <si>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</si>
  <si>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</si>
  <si>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</si>
  <si>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</si>
  <si>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</si>
  <si>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</si>
  <si>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</si>
  <si>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</si>
  <si>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</si>
  <si>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</si>
  <si>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</si>
  <si>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</si>
  <si>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</si>
  <si>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</si>
  <si>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</si>
  <si>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</si>
  <si>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</si>
  <si>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</si>
  <si>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</si>
  <si>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</si>
  <si>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</si>
  <si>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</si>
  <si>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</si>
  <si>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</si>
  <si>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</si>
  <si>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</si>
  <si>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</si>
  <si>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</si>
  <si>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</si>
  <si>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</si>
  <si>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</si>
  <si>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</si>
  <si>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</si>
  <si>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</si>
  <si>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</si>
  <si>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</si>
  <si>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</si>
  <si>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</si>
  <si>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</si>
  <si>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</si>
  <si>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</si>
  <si>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</si>
  <si>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</si>
  <si>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</si>
  <si>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</si>
  <si>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</si>
  <si>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</si>
  <si>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</si>
  <si>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</si>
  <si>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</si>
  <si>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</si>
  <si>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</si>
  <si>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</si>
  <si>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</si>
  <si>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</si>
  <si>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</si>
  <si>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</si>
  <si>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</si>
  <si>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</si>
  <si>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</si>
  <si>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</si>
  <si>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</si>
  <si>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</si>
  <si>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</si>
  <si>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</si>
  <si>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</si>
  <si>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</si>
  <si>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</si>
  <si>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</si>
  <si>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</si>
  <si>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</si>
  <si>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</si>
  <si>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</si>
  <si>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</si>
  <si>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</si>
  <si>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</si>
  <si>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</si>
  <si>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</si>
  <si>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</si>
  <si>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</si>
  <si>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</si>
  <si>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</si>
  <si>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</si>
  <si>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</si>
  <si>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</si>
  <si>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</si>
  <si>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</si>
  <si>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</si>
  <si>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</si>
  <si>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</si>
  <si>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</si>
  <si>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</si>
  <si>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</si>
  <si>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</si>
  <si>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</si>
  <si>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</si>
  <si>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</si>
  <si>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</si>
  <si>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</si>
  <si>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</si>
  <si>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</si>
  <si>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</si>
  <si>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</si>
  <si>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</si>
  <si>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</si>
  <si>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</si>
  <si>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</si>
  <si>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</si>
  <si>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</si>
  <si>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</si>
  <si>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</si>
  <si>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</si>
  <si>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</si>
  <si>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</si>
  <si>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</si>
  <si>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</si>
  <si>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</si>
  <si>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</si>
  <si>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</si>
  <si>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</si>
  <si>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</si>
  <si>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</si>
  <si>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</si>
  <si>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</si>
  <si>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</si>
  <si>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</si>
  <si>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</si>
  <si>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</si>
  <si>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</si>
  <si>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</si>
  <si>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</si>
  <si>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</si>
  <si>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</si>
  <si>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</si>
  <si>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</si>
  <si>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</si>
  <si>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</si>
  <si>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</si>
  <si>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</si>
  <si>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</si>
  <si>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</si>
  <si>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</si>
  <si>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</si>
  <si>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</si>
  <si>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</si>
  <si>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</si>
  <si>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</si>
  <si>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</si>
  <si>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</si>
  <si>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</si>
  <si>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</si>
  <si>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</si>
  <si>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</si>
  <si>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</si>
  <si>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</si>
  <si>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</si>
  <si>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</si>
  <si>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</si>
  <si>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</si>
  <si>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</si>
  <si>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</si>
  <si>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</si>
  <si>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</si>
  <si>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</si>
  <si>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</si>
  <si>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</si>
  <si>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</si>
  <si>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</si>
  <si>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</si>
  <si>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</si>
  <si>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</si>
  <si>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</si>
  <si>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</si>
  <si>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</si>
  <si>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</si>
  <si>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</si>
  <si>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</si>
  <si>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</si>
  <si>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</si>
  <si>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</si>
  <si>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</si>
  <si>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</si>
  <si>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</si>
  <si>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</si>
  <si>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</si>
  <si>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</si>
  <si>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</si>
  <si>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</si>
  <si>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</si>
  <si>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</si>
  <si>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</si>
  <si>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</si>
  <si>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</si>
  <si>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</si>
  <si>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</si>
  <si>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</si>
  <si>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</si>
  <si>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</si>
  <si>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</si>
  <si>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</si>
  <si>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</si>
  <si>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</si>
  <si>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</si>
  <si>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</si>
  <si>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</si>
  <si>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</si>
  <si>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</si>
  <si>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</si>
  <si>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</si>
  <si>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</si>
  <si>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</si>
  <si>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</si>
  <si>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</si>
  <si>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</si>
  <si>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</si>
  <si>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</si>
  <si>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</si>
  <si>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</si>
  <si>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</si>
  <si>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</si>
  <si>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</si>
  <si>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</si>
  <si>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</si>
  <si>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</si>
  <si>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</si>
  <si>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</si>
  <si>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</si>
  <si>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</si>
  <si>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</si>
  <si>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</si>
  <si>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</si>
  <si>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</si>
  <si>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</si>
  <si>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</si>
  <si>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</si>
  <si>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</si>
  <si>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</si>
  <si>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</si>
  <si>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</si>
  <si>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</si>
  <si>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</si>
  <si>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</si>
  <si>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</si>
  <si>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</si>
  <si>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</si>
  <si>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</si>
  <si>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</si>
  <si>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</si>
  <si>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</si>
  <si>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</si>
  <si>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</si>
  <si>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</si>
  <si>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</si>
  <si>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</si>
  <si>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</si>
  <si>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</si>
  <si>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</si>
  <si>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</si>
  <si>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</si>
  <si>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</si>
  <si>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</si>
  <si>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</si>
  <si>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</si>
  <si>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</si>
  <si>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</si>
  <si>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</si>
  <si>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</si>
  <si>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</si>
  <si>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</si>
  <si>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</si>
  <si>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</si>
  <si>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</si>
  <si>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</si>
  <si>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</si>
  <si>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</si>
  <si>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</si>
  <si>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</si>
  <si>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</si>
  <si>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</si>
  <si>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</si>
  <si>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</si>
  <si>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</si>
  <si>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</si>
  <si>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</si>
  <si>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</si>
  <si>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</si>
  <si>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</si>
  <si>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</si>
  <si>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</si>
  <si>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</si>
  <si>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</si>
  <si>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</si>
  <si>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</si>
  <si>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</si>
  <si>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</si>
  <si>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</si>
  <si>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</si>
  <si>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</si>
  <si>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</si>
  <si>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</si>
  <si>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</si>
  <si>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</si>
  <si>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</si>
  <si>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</si>
  <si>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</si>
  <si>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</si>
  <si>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</si>
  <si>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</si>
  <si>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</si>
  <si>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</si>
  <si>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</si>
  <si>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</si>
  <si>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</si>
  <si>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</si>
  <si>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</si>
  <si>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</si>
  <si>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</si>
  <si>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</si>
  <si>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</si>
  <si>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</si>
  <si>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</si>
  <si>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</si>
  <si>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</si>
  <si>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</si>
  <si>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</si>
  <si>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</si>
  <si>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</si>
  <si>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</si>
  <si>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</si>
  <si>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</si>
  <si>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</si>
  <si>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</si>
  <si>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</si>
  <si>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</si>
  <si>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</si>
  <si>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</si>
  <si>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</si>
  <si>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</si>
  <si>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</si>
  <si>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</si>
  <si>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</si>
  <si>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</si>
  <si>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</si>
  <si>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</si>
  <si>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</si>
  <si>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</si>
  <si>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</si>
  <si>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</si>
  <si>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</si>
  <si>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</si>
  <si>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</si>
  <si>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</si>
  <si>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</si>
  <si>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</si>
  <si>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</si>
  <si>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</si>
  <si>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</si>
  <si>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</si>
  <si>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</si>
  <si>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</si>
  <si>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</si>
  <si>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</si>
  <si>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</si>
  <si>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</si>
  <si>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</si>
  <si>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</si>
  <si>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</si>
  <si>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</si>
  <si>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</si>
  <si>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</si>
  <si>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</si>
  <si>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</si>
  <si>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</si>
  <si>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</si>
  <si>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</si>
  <si>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</si>
  <si>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</si>
  <si>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</si>
  <si>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</si>
  <si>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</si>
  <si>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</si>
  <si>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</si>
  <si>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</si>
  <si>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</si>
  <si>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</si>
  <si>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</si>
  <si>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</si>
  <si>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</si>
  <si>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</si>
  <si>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</si>
  <si>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</si>
  <si>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</si>
  <si>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</si>
  <si>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</si>
  <si>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</si>
  <si>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</si>
  <si>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</si>
  <si>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</si>
  <si>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</si>
  <si>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</si>
  <si>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</si>
  <si>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</si>
  <si>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</si>
  <si>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</si>
  <si>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</si>
  <si>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</si>
  <si>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</si>
  <si>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</si>
  <si>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</si>
  <si>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</si>
  <si>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</si>
  <si>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</si>
  <si>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</si>
  <si>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</si>
  <si>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</si>
  <si>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</si>
  <si>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</si>
  <si>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</si>
  <si>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</si>
  <si>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</si>
  <si>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</si>
  <si>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</si>
  <si>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</si>
  <si>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</si>
  <si>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</si>
  <si>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</si>
  <si>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</si>
  <si>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</si>
  <si>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</si>
  <si>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</si>
  <si>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</si>
  <si>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</si>
  <si>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</si>
  <si>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</si>
  <si>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</si>
  <si>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</si>
  <si>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</si>
  <si>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</si>
  <si>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</si>
  <si>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</si>
  <si>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</si>
  <si>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</si>
  <si>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</si>
  <si>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</si>
  <si>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</si>
  <si>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</si>
  <si>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</si>
  <si>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</si>
  <si>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</si>
  <si>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</si>
  <si>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</si>
  <si>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</si>
  <si>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</si>
  <si>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</si>
  <si>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</si>
  <si>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</si>
  <si>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</si>
  <si>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</si>
  <si>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</si>
  <si>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</si>
  <si>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</si>
  <si>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</si>
  <si>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</si>
  <si>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</si>
  <si>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</si>
  <si>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</si>
  <si>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</si>
  <si>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</si>
  <si>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</si>
  <si>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</si>
  <si>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</si>
  <si>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</si>
  <si>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</si>
  <si>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</si>
  <si>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</si>
  <si>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</si>
  <si>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</si>
  <si>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</si>
  <si>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</si>
  <si>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</si>
  <si>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</si>
  <si>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</si>
  <si>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</si>
  <si>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</si>
  <si>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</si>
  <si>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</si>
  <si>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</si>
  <si>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</si>
  <si>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</si>
  <si>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</si>
  <si>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</si>
  <si>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</si>
  <si>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</si>
  <si>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</si>
  <si>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</si>
  <si>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</si>
  <si>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</si>
  <si>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</si>
  <si>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</si>
  <si>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</si>
  <si>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</si>
  <si>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</si>
  <si>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</si>
  <si>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</si>
  <si>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</si>
  <si>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</si>
  <si>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</si>
  <si>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</si>
  <si>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</si>
  <si>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</si>
  <si>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</si>
  <si>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</si>
  <si>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</si>
  <si>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</si>
  <si>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</si>
  <si>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</si>
  <si>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</si>
  <si>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</si>
  <si>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</si>
  <si>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</si>
  <si>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</si>
  <si>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</si>
  <si>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</si>
  <si>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</si>
  <si>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</si>
  <si>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</si>
  <si>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</si>
  <si>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</si>
  <si>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</si>
  <si>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</si>
  <si>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</si>
  <si>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</si>
  <si>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</si>
  <si>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</si>
  <si>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</si>
  <si>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</si>
  <si>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</si>
  <si>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</si>
  <si>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</si>
  <si>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</si>
  <si>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</si>
  <si>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</si>
  <si>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</si>
  <si>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</si>
  <si>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</si>
  <si>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</si>
  <si>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</si>
  <si>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</si>
  <si>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</si>
  <si>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</si>
  <si>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</si>
  <si>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</si>
  <si>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</si>
  <si>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</si>
  <si>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</si>
  <si>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</si>
  <si>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</si>
  <si>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</si>
  <si>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</si>
  <si>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</si>
  <si>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</si>
  <si>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</si>
  <si>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</si>
  <si>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</si>
  <si>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</si>
  <si>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</si>
  <si>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</si>
  <si>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</si>
  <si>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</si>
  <si>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</si>
  <si>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</si>
  <si>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</si>
  <si>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</si>
  <si>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</si>
  <si>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</si>
  <si>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</si>
  <si>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</si>
  <si>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</si>
  <si>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</si>
  <si>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</si>
  <si>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</si>
  <si>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</si>
  <si>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</si>
  <si>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</si>
  <si>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</si>
  <si>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</si>
  <si>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</si>
  <si>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</si>
  <si>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</si>
  <si>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</si>
  <si>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</si>
  <si>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</si>
  <si>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</si>
  <si>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</si>
  <si>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</si>
  <si>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</si>
  <si>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</si>
  <si>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</si>
  <si>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</si>
  <si>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</si>
  <si>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</si>
  <si>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</si>
  <si>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</si>
  <si>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</si>
  <si>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</si>
  <si>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</si>
  <si>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</si>
  <si>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</si>
  <si>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</si>
  <si>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</si>
  <si>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</si>
  <si>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</si>
  <si>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</si>
  <si>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</si>
  <si>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</si>
  <si>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</si>
  <si>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</si>
  <si>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</si>
  <si>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</si>
  <si>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</si>
  <si>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</si>
  <si>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</si>
  <si>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</si>
  <si>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</si>
  <si>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</si>
  <si>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</si>
  <si>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</si>
  <si>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</si>
  <si>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</si>
  <si>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</si>
  <si>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</si>
  <si>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</si>
  <si>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</si>
  <si>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</si>
  <si>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</si>
  <si>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</si>
  <si>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</si>
  <si>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</si>
  <si>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</si>
  <si>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</si>
  <si>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</si>
  <si>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</si>
  <si>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</si>
  <si>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</si>
  <si>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</si>
  <si>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</si>
  <si>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</si>
  <si>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</si>
  <si>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</si>
  <si>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</si>
  <si>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</si>
  <si>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</si>
  <si>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</si>
  <si>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</si>
  <si>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</si>
  <si>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</si>
  <si>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</si>
  <si>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</si>
  <si>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</si>
  <si>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</si>
  <si>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</si>
  <si>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</si>
  <si>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</si>
  <si>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</si>
  <si>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</si>
  <si>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</si>
  <si>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</si>
  <si>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</si>
  <si>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</si>
  <si>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</si>
  <si>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</si>
  <si>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</si>
  <si>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</si>
  <si>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</si>
  <si>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</si>
  <si>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</si>
  <si>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</si>
  <si>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</si>
  <si>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</si>
  <si>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</si>
  <si>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</si>
  <si>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</si>
  <si>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</si>
  <si>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</si>
  <si>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</si>
  <si>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</si>
  <si>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</si>
  <si>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</si>
  <si>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</si>
  <si>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</si>
  <si>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</si>
  <si>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</si>
  <si>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</si>
  <si>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</si>
  <si>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</si>
  <si>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</si>
  <si>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</si>
  <si>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</si>
  <si>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</si>
  <si>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</si>
  <si>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</si>
  <si>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</si>
  <si>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</si>
  <si>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</si>
  <si>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</si>
  <si>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</si>
  <si>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</si>
  <si>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</si>
  <si>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</si>
  <si>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</si>
  <si>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</si>
  <si>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</si>
  <si>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</si>
  <si>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</si>
  <si>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</si>
  <si>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</si>
  <si>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</si>
  <si>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</si>
  <si>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</si>
  <si>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</si>
  <si>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</si>
  <si>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</si>
  <si>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</si>
  <si>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</si>
  <si>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</si>
  <si>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</si>
  <si>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</si>
  <si>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</si>
  <si>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</si>
  <si>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</si>
  <si>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</si>
  <si>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</si>
  <si>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</si>
  <si>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</si>
  <si>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</si>
  <si>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</si>
  <si>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</si>
  <si>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</si>
  <si>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</si>
  <si>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</si>
  <si>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</si>
  <si>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</si>
  <si>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</si>
  <si>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</si>
  <si>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</si>
  <si>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</si>
  <si>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</si>
  <si>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</si>
  <si>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</si>
  <si>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</si>
  <si>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</si>
  <si>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</si>
  <si>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</si>
  <si>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</si>
  <si>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</si>
  <si>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</si>
  <si>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</si>
  <si>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</si>
  <si>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</si>
  <si>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</si>
  <si>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</si>
  <si>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</si>
  <si>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</si>
  <si>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</si>
  <si>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</si>
  <si>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</si>
  <si>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</si>
  <si>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</si>
  <si>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</si>
  <si>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</si>
  <si>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</si>
  <si>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</si>
  <si>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</si>
  <si>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</si>
  <si>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</si>
  <si>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</si>
  <si>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</si>
  <si>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</si>
  <si>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</si>
  <si>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</si>
  <si>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</si>
  <si>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</si>
  <si>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</si>
  <si>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</si>
  <si>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</si>
  <si>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</si>
  <si>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</si>
  <si>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</si>
  <si>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</si>
  <si>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</si>
  <si>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</si>
  <si>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</si>
  <si>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</si>
  <si>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</si>
  <si>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</si>
  <si>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</si>
  <si>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</si>
  <si>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</si>
  <si>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</si>
  <si>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</si>
  <si>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</si>
  <si>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</si>
  <si>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</si>
  <si>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</si>
  <si>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</si>
  <si>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</si>
  <si>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</si>
  <si>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</si>
  <si>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</si>
  <si>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</si>
  <si>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</si>
  <si>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</si>
  <si>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</si>
  <si>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</si>
  <si>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</si>
  <si>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</si>
  <si>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</si>
  <si>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</si>
  <si>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</si>
  <si>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</si>
  <si>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</si>
  <si>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</si>
  <si>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</si>
  <si>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</si>
  <si>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</si>
  <si>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</si>
  <si>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</si>
  <si>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</si>
  <si>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</si>
  <si>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</si>
  <si>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</si>
  <si>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</si>
  <si>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</si>
  <si>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</si>
  <si>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</si>
  <si>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</si>
  <si>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</si>
  <si>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</si>
  <si>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</si>
  <si>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</si>
  <si>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</si>
  <si>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</si>
  <si>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</si>
  <si>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</si>
  <si>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</si>
  <si>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</si>
  <si>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</si>
  <si>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</si>
  <si>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</si>
  <si>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</si>
  <si>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</si>
  <si>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</si>
  <si>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</si>
  <si>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</si>
  <si>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</si>
  <si>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</si>
  <si>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</si>
  <si>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</si>
  <si>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</si>
  <si>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</si>
  <si>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</si>
  <si>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</si>
  <si>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</si>
  <si>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</si>
  <si>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</si>
  <si>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</si>
  <si>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</si>
  <si>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</si>
  <si>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</si>
  <si>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</si>
  <si>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</si>
  <si>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</si>
  <si>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</si>
  <si>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</si>
  <si>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</si>
  <si>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</si>
  <si>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</si>
  <si>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</si>
  <si>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</si>
  <si>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</si>
  <si>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</si>
  <si>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</si>
  <si>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</si>
  <si>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</si>
  <si>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</si>
  <si>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</si>
  <si>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</si>
  <si>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</si>
  <si>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</si>
  <si>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</si>
  <si>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</si>
  <si>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</si>
  <si>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</si>
  <si>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</si>
  <si>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</si>
  <si>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</si>
  <si>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</si>
  <si>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</si>
  <si>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</si>
  <si>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</si>
  <si>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</si>
  <si>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</si>
  <si>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</si>
  <si>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</si>
  <si>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</si>
  <si>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</si>
  <si>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</si>
  <si>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</si>
  <si>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</si>
  <si>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</si>
  <si>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</si>
  <si>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</si>
  <si>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</si>
  <si>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</si>
  <si>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</si>
  <si>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</si>
  <si>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</si>
  <si>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</si>
  <si>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</si>
  <si>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</si>
  <si>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</si>
  <si>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</si>
  <si>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</si>
  <si>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</si>
  <si>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</si>
  <si>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</si>
  <si>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</si>
  <si>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</si>
  <si>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</si>
  <si>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</si>
  <si>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</si>
  <si>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</si>
  <si>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</si>
  <si>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</si>
  <si>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</si>
  <si>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</si>
  <si>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</si>
  <si>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</si>
  <si>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</si>
  <si>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</si>
  <si>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</si>
  <si>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</si>
  <si>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</si>
  <si>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</si>
  <si>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</si>
  <si>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</si>
  <si>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</si>
  <si>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</si>
  <si>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</si>
  <si>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</si>
  <si>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</si>
  <si>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</si>
  <si>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</si>
  <si>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</si>
  <si>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</si>
  <si>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</si>
  <si>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</si>
  <si>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</si>
  <si>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</si>
  <si>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</si>
  <si>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</si>
  <si>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</si>
  <si>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</si>
  <si>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</si>
  <si>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</si>
  <si>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</si>
  <si>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</si>
  <si>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</si>
  <si>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</si>
  <si>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</si>
  <si>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</si>
  <si>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</si>
  <si>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</si>
  <si>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</si>
  <si>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</si>
  <si>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</si>
  <si>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</si>
  <si>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</si>
  <si>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</si>
  <si>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</si>
  <si>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</si>
  <si>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</si>
  <si>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</si>
  <si>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</si>
  <si>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</si>
  <si>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</si>
  <si>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</si>
  <si>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</si>
  <si>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</si>
  <si>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</si>
  <si>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</si>
  <si>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</si>
  <si>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</si>
  <si>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</si>
  <si>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</si>
  <si>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</si>
  <si>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</si>
  <si>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</si>
  <si>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</si>
  <si>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</si>
  <si>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</si>
  <si>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</si>
  <si>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</si>
  <si>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</si>
  <si>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</si>
  <si>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</si>
  <si>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</si>
  <si>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</si>
  <si>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</si>
  <si>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</si>
  <si>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</si>
  <si>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</si>
  <si>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</si>
  <si>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</si>
  <si>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</si>
  <si>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</si>
  <si>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</si>
  <si>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</si>
  <si>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</si>
  <si>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</si>
  <si>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</si>
  <si>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</si>
  <si>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</si>
  <si>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</si>
  <si>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</si>
  <si>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</si>
  <si>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</si>
  <si>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</si>
  <si>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</si>
  <si>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</si>
  <si>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</si>
  <si>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</si>
  <si>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</si>
  <si>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</si>
  <si>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</si>
  <si>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</si>
  <si>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</si>
  <si>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</si>
  <si>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</si>
  <si>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</si>
  <si>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</si>
  <si>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</si>
  <si>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</si>
  <si>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</si>
  <si>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</si>
  <si>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</si>
  <si>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</si>
  <si>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</si>
  <si>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</si>
  <si>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</si>
  <si>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</si>
  <si>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</si>
  <si>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</si>
  <si>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</si>
  <si>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</si>
  <si>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</si>
  <si>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</si>
  <si>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</si>
  <si>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</si>
  <si>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</si>
  <si>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</si>
  <si>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</si>
  <si>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</si>
  <si>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</si>
  <si>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</si>
  <si>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</si>
  <si>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</si>
  <si>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</si>
  <si>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</si>
  <si>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</si>
  <si>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</si>
  <si>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</si>
  <si>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</si>
  <si>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</si>
  <si>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</si>
  <si>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</si>
  <si>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</si>
  <si>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</si>
  <si>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</si>
  <si>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</si>
  <si>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</si>
  <si>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</si>
  <si>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</si>
  <si>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</si>
  <si>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</si>
  <si>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</si>
  <si>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</si>
  <si>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</si>
  <si>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</si>
  <si>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</si>
  <si>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</si>
  <si>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</si>
  <si>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</si>
  <si>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</si>
  <si>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</si>
  <si>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</si>
  <si>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</si>
  <si>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</si>
  <si>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</si>
  <si>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</si>
  <si>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</si>
  <si>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</si>
  <si>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</si>
  <si>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</si>
  <si>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</si>
  <si>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</si>
  <si>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</si>
  <si>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</si>
  <si>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</si>
  <si>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</si>
  <si>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</si>
  <si>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</si>
  <si>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</si>
  <si>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</si>
  <si>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</si>
  <si>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</si>
  <si>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</si>
  <si>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</si>
  <si>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</si>
  <si>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</si>
  <si>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</si>
  <si>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</si>
  <si>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</si>
  <si>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</si>
  <si>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</si>
  <si>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</si>
  <si>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</si>
  <si>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</si>
  <si>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</si>
  <si>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</si>
  <si>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</si>
  <si>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</si>
  <si>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</si>
  <si>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</si>
  <si>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</si>
  <si>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</si>
  <si>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</si>
  <si>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</si>
  <si>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</si>
  <si>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</si>
  <si>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</si>
  <si>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</si>
  <si>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</si>
  <si>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</si>
  <si>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</si>
  <si>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</si>
  <si>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</si>
  <si>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</si>
  <si>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</si>
  <si>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</si>
  <si>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</si>
  <si>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</si>
  <si>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</si>
  <si>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</si>
  <si>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</si>
  <si>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</si>
  <si>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</si>
  <si>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</si>
  <si>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</si>
  <si>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</si>
  <si>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</si>
  <si>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</si>
  <si>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</si>
  <si>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</si>
  <si>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</si>
  <si>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</si>
  <si>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</si>
  <si>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</si>
  <si>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</si>
  <si>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</si>
  <si>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</si>
  <si>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</si>
  <si>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</si>
  <si>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</si>
  <si>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</si>
  <si>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</si>
  <si>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</si>
  <si>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</si>
  <si>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</si>
  <si>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</si>
  <si>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</si>
  <si>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</si>
  <si>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</si>
  <si>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</si>
  <si>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</si>
  <si>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</si>
  <si>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</si>
  <si>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</si>
  <si>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</si>
  <si>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</si>
  <si>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</si>
  <si>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</si>
  <si>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</si>
  <si>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</si>
  <si>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</si>
  <si>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</si>
  <si>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</si>
  <si>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</si>
  <si>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</si>
  <si>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</si>
  <si>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</si>
  <si>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</si>
  <si>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</si>
  <si>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</si>
  <si>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</si>
  <si>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</si>
  <si>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</si>
  <si>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</si>
  <si>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</si>
  <si>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</si>
  <si>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</si>
  <si>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</si>
  <si>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</si>
  <si>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</si>
  <si>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</si>
  <si>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</si>
  <si>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</si>
  <si>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</si>
  <si>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</si>
  <si>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</si>
  <si>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</si>
  <si>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</si>
  <si>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</si>
  <si>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</si>
  <si>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</si>
  <si>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</si>
  <si>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</si>
  <si>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</si>
  <si>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</si>
  <si>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</si>
  <si>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</si>
  <si>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</si>
  <si>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</si>
  <si>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</si>
  <si>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</si>
  <si>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</si>
  <si>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</si>
  <si>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</si>
  <si>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</si>
  <si>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</si>
  <si>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</si>
  <si>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</si>
  <si>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</si>
  <si>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</si>
  <si>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</si>
  <si>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</si>
  <si>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</si>
  <si>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</si>
  <si>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</si>
  <si>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</si>
  <si>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</si>
  <si>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</si>
  <si>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</si>
  <si>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</si>
  <si>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</si>
  <si>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</si>
  <si>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</si>
  <si>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</si>
  <si>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</si>
  <si>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</si>
  <si>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</si>
  <si>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</si>
  <si>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</si>
  <si>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</si>
  <si>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</si>
  <si>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</si>
  <si>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</si>
  <si>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</si>
  <si>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</si>
  <si>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</si>
  <si>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</si>
  <si>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</si>
  <si>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</si>
  <si>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</si>
  <si>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</si>
  <si>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</si>
  <si>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</si>
  <si>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</si>
  <si>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</si>
  <si>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</si>
  <si>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</si>
  <si>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</si>
  <si>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</si>
  <si>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</si>
  <si>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</si>
  <si>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</si>
  <si>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</si>
  <si>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</si>
  <si>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</si>
  <si>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</si>
  <si>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</si>
  <si>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</si>
  <si>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</si>
  <si>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</si>
  <si>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</si>
  <si>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</si>
  <si>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</si>
  <si>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</si>
  <si>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</si>
  <si>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</si>
  <si>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</si>
  <si>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</si>
  <si>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</si>
  <si>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</si>
  <si>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</si>
  <si>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</si>
  <si>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</si>
  <si>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</si>
  <si>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</si>
  <si>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</si>
  <si>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</si>
  <si>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</si>
  <si>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</si>
  <si>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</si>
  <si>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</si>
  <si>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</si>
  <si>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</si>
  <si>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</si>
  <si>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</si>
  <si>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</si>
  <si>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</si>
  <si>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</si>
  <si>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</si>
  <si>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</si>
  <si>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</si>
  <si>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</si>
  <si>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</si>
  <si>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</si>
  <si>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</si>
  <si>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</si>
  <si>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</si>
  <si>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</si>
  <si>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</si>
  <si>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</si>
  <si>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</si>
  <si>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</si>
  <si>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</si>
  <si>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</si>
  <si>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</si>
  <si>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</si>
  <si>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</si>
  <si>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</si>
  <si>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</si>
  <si>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</si>
  <si>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</si>
  <si>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</si>
  <si>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</si>
  <si>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</si>
  <si>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</si>
  <si>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</si>
  <si>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</si>
  <si>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</si>
  <si>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</si>
  <si>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</si>
  <si>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</si>
  <si>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</si>
  <si>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</si>
  <si>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</si>
  <si>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</si>
  <si>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</si>
  <si>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</si>
  <si>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</si>
  <si>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</si>
  <si>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</si>
  <si>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</si>
  <si>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</si>
  <si>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</si>
  <si>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</si>
  <si>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</si>
  <si>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</si>
  <si>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</si>
  <si>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</si>
  <si>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</si>
  <si>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</si>
  <si>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</si>
  <si>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</si>
  <si>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</si>
  <si>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</si>
  <si>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</si>
  <si>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</si>
  <si>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</si>
  <si>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</si>
  <si>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</si>
  <si>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</si>
  <si>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</si>
  <si>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</si>
  <si>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</si>
  <si>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</si>
  <si>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</si>
  <si>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</si>
  <si>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</si>
  <si>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</si>
  <si>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</si>
  <si>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</si>
  <si>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</si>
  <si>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</si>
  <si>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</si>
  <si>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</si>
  <si>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</si>
  <si>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</si>
  <si>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</si>
  <si>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</si>
  <si>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</si>
  <si>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</si>
  <si>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</si>
  <si>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</si>
  <si>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</si>
  <si>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</si>
  <si>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</si>
  <si>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</si>
  <si>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</si>
  <si>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</si>
  <si>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</si>
  <si>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</si>
  <si>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</si>
  <si>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</si>
  <si>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</si>
  <si>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</si>
  <si>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</si>
  <si>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</si>
  <si>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</si>
  <si>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</si>
  <si>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</si>
  <si>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</si>
  <si>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</si>
  <si>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</si>
  <si>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</si>
  <si>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</si>
  <si>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</si>
  <si>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</si>
  <si>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</si>
  <si>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</si>
  <si>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</si>
  <si>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</si>
  <si>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</si>
  <si>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</si>
  <si>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</si>
  <si>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</si>
  <si>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</si>
  <si>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</si>
  <si>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</si>
  <si>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</si>
  <si>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</si>
  <si>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</si>
  <si>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</si>
  <si>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</si>
  <si>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</si>
  <si>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</si>
  <si>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</si>
  <si>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</si>
  <si>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</si>
  <si>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</si>
  <si>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</si>
  <si>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</si>
  <si>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</si>
  <si>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</si>
  <si>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</si>
  <si>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</si>
  <si>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</si>
  <si>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</si>
  <si>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</si>
  <si>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</si>
  <si>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</si>
  <si>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</si>
  <si>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</si>
  <si>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</si>
  <si>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</si>
  <si>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</si>
  <si>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</si>
  <si>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</si>
  <si>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</si>
  <si>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</si>
  <si>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</si>
  <si>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</si>
  <si>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</si>
  <si>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</si>
  <si>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</si>
  <si>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</si>
  <si>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</si>
  <si>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</si>
  <si>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</si>
  <si>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</si>
  <si>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</si>
  <si>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</si>
  <si>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</si>
  <si>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</si>
  <si>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</si>
  <si>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</si>
  <si>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</si>
  <si>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</si>
  <si>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</si>
  <si>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</si>
  <si>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</si>
  <si>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</si>
  <si>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</si>
  <si>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</si>
  <si>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</si>
  <si>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</si>
  <si>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</si>
  <si>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</si>
  <si>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</si>
  <si>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</si>
  <si>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</si>
  <si>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</si>
  <si>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</si>
  <si>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</si>
  <si>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</si>
  <si>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</si>
  <si>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</si>
  <si>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</si>
  <si>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</si>
  <si>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</si>
  <si>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</si>
  <si>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</si>
  <si>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</si>
  <si>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</si>
  <si>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</si>
  <si>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</si>
  <si>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</si>
  <si>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</si>
  <si>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</si>
  <si>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</si>
  <si>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</si>
  <si>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</si>
  <si>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</si>
  <si>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</si>
  <si>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</si>
  <si>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</si>
  <si>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</si>
  <si>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</si>
  <si>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</si>
  <si>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</si>
  <si>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</si>
  <si>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</si>
  <si>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</si>
  <si>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</si>
  <si>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</si>
  <si>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</si>
  <si>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</si>
  <si>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</si>
  <si>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</si>
  <si>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</si>
  <si>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</si>
  <si>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</si>
  <si>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</si>
  <si>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</si>
  <si>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</si>
  <si>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</si>
  <si>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</si>
  <si>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</si>
  <si>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</si>
  <si>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</si>
  <si>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</si>
  <si>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</si>
  <si>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</si>
  <si>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</si>
  <si>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</si>
  <si>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</si>
  <si>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</si>
  <si>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</si>
  <si>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</si>
  <si>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</si>
  <si>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</si>
  <si>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</si>
  <si>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</si>
  <si>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</si>
  <si>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</si>
  <si>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</si>
  <si>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</si>
  <si>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</si>
  <si>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</si>
  <si>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</si>
  <si>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</si>
  <si>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</si>
  <si>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</si>
  <si>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</si>
  <si>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</si>
  <si>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</si>
  <si>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</si>
  <si>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</si>
  <si>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</si>
  <si>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</si>
  <si>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</si>
  <si>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</si>
  <si>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</si>
  <si>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</si>
  <si>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</si>
  <si>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</si>
  <si>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</si>
  <si>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</si>
  <si>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</si>
  <si>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</si>
  <si>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</si>
  <si>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</si>
  <si>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</si>
  <si>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</si>
  <si>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</si>
  <si>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</si>
  <si>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</si>
  <si>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</si>
  <si>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</si>
  <si>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</si>
  <si>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</si>
  <si>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</si>
  <si>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</si>
  <si>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</si>
  <si>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</si>
  <si>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</si>
  <si>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</si>
  <si>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</si>
  <si>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</si>
  <si>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</si>
  <si>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</si>
  <si>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</si>
  <si>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</si>
  <si>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</si>
  <si>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</si>
  <si>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</si>
  <si>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</si>
  <si>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</si>
  <si>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</si>
  <si>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</si>
  <si>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</si>
  <si>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</si>
  <si>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</si>
  <si>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</si>
  <si>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</si>
  <si>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</si>
  <si>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</si>
  <si>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</si>
  <si>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</si>
  <si>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</si>
  <si>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</si>
  <si>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</si>
  <si>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</si>
  <si>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</si>
  <si>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</si>
  <si>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</si>
  <si>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</si>
  <si>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</si>
  <si>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</si>
  <si>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</si>
  <si>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</si>
  <si>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</si>
  <si>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</si>
  <si>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</si>
  <si>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</si>
  <si>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</si>
  <si>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</si>
  <si>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</si>
  <si>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</si>
  <si>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</si>
  <si>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</si>
  <si>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</si>
  <si>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</si>
  <si>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</si>
  <si>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</si>
  <si>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</si>
  <si>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</si>
  <si>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</si>
  <si>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</si>
  <si>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</si>
  <si>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</si>
  <si>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</si>
  <si>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</si>
  <si>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</si>
  <si>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</si>
  <si>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</si>
  <si>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</si>
  <si>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</si>
  <si>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</si>
  <si>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</si>
  <si>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</si>
  <si>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</si>
  <si>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</si>
  <si>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</si>
  <si>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</si>
  <si>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</si>
  <si>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</si>
  <si>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</si>
  <si>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</si>
  <si>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</si>
  <si>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</si>
  <si>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</si>
  <si>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</si>
  <si>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</si>
  <si>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</si>
  <si>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</si>
  <si>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</si>
  <si>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</si>
  <si>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</si>
  <si>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</si>
  <si>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</si>
  <si>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</si>
  <si>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</si>
  <si>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</si>
  <si>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</si>
  <si>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</si>
  <si>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</si>
  <si>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</si>
  <si>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</si>
  <si>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</si>
  <si>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</si>
  <si>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</si>
  <si>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</si>
  <si>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</si>
  <si>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</si>
  <si>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</si>
  <si>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</si>
  <si>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</si>
  <si>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</si>
  <si>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</si>
  <si>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</si>
  <si>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</si>
  <si>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</si>
  <si>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</si>
  <si>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</si>
  <si>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</si>
  <si>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</si>
  <si>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</si>
  <si>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</si>
  <si>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</si>
  <si>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</si>
  <si>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</si>
  <si>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</si>
  <si>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</si>
  <si>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</si>
  <si>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</si>
  <si>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</si>
  <si>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</si>
  <si>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</si>
  <si>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</si>
  <si>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</si>
  <si>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</si>
  <si>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</si>
  <si>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</si>
  <si>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</si>
  <si>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</si>
  <si>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</si>
  <si>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</si>
  <si>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</si>
  <si>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</si>
  <si>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</si>
  <si>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</si>
  <si>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</si>
  <si>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</si>
  <si>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</si>
  <si>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</si>
  <si>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</si>
  <si>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</si>
  <si>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</si>
  <si>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</si>
  <si>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</si>
  <si>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</si>
  <si>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</si>
  <si>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</si>
  <si>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</si>
  <si>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</si>
  <si>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</si>
  <si>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</si>
  <si>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</si>
  <si>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</si>
  <si>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</si>
  <si>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</si>
  <si>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</si>
  <si>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</si>
  <si>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</si>
  <si>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</si>
  <si>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</si>
  <si>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</si>
  <si>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</si>
  <si>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</si>
  <si>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</si>
  <si>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</si>
  <si>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</si>
  <si>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</si>
  <si>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</si>
  <si>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</si>
  <si>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</si>
  <si>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</si>
  <si>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</si>
  <si>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</si>
  <si>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</si>
  <si>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</si>
  <si>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</si>
  <si>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</si>
  <si>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</si>
  <si>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</si>
  <si>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</si>
  <si>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</si>
  <si>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</si>
  <si>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</si>
  <si>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</si>
  <si>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</si>
  <si>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</si>
  <si>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</si>
  <si>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</si>
  <si>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</si>
  <si>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</si>
  <si>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</si>
  <si>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</si>
  <si>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</si>
  <si>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</si>
  <si>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</si>
  <si>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</si>
  <si>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</si>
  <si>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</si>
  <si>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</si>
  <si>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</si>
  <si>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</si>
  <si>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</si>
  <si>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</si>
  <si>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</si>
  <si>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</si>
  <si>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</si>
  <si>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</si>
  <si>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</si>
  <si>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</si>
  <si>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</si>
  <si>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</si>
  <si>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</si>
  <si>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</si>
  <si>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</si>
  <si>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</si>
  <si>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</si>
  <si>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</si>
  <si>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</si>
  <si>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</si>
  <si>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</si>
  <si>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</si>
  <si>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</si>
  <si>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</si>
  <si>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</si>
  <si>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</si>
  <si>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</si>
  <si>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</si>
  <si>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</si>
  <si>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</si>
  <si>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</si>
  <si>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</si>
  <si>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</si>
  <si>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</si>
  <si>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</si>
  <si>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</si>
  <si>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</si>
  <si>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</si>
  <si>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</si>
  <si>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</si>
  <si>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</si>
  <si>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</si>
  <si>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</si>
  <si>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</si>
  <si>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</si>
  <si>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</si>
  <si>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</si>
  <si>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</si>
  <si>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</si>
  <si>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</si>
  <si>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</si>
  <si>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</si>
  <si>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</si>
  <si>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</si>
  <si>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</si>
  <si>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</si>
  <si>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</si>
  <si>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</si>
  <si>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</si>
  <si>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</si>
  <si>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</si>
  <si>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</si>
  <si>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</si>
  <si>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</si>
  <si>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</si>
  <si>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</si>
  <si>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</si>
  <si>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</si>
  <si>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</si>
  <si>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</si>
  <si>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</si>
  <si>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</si>
  <si>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</si>
  <si>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</si>
  <si>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</si>
  <si>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</si>
  <si>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</si>
  <si>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</si>
  <si>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</si>
  <si>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</si>
  <si>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</si>
  <si>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</si>
  <si>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</si>
  <si>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</si>
  <si>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</si>
  <si>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</si>
  <si>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</si>
  <si>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</si>
  <si>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</si>
  <si>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</si>
  <si>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</si>
  <si>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</si>
  <si>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</si>
  <si>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</si>
  <si>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</si>
  <si>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</si>
  <si>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</si>
  <si>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</si>
  <si>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</si>
  <si>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</si>
  <si>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</si>
  <si>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</si>
  <si>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</si>
  <si>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</si>
  <si>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</si>
  <si>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</si>
  <si>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</si>
  <si>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</si>
  <si>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</si>
  <si>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</si>
  <si>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</si>
  <si>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</si>
  <si>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</si>
  <si>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</si>
  <si>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</si>
  <si>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</si>
  <si>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</si>
  <si>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</si>
  <si>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</si>
  <si>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</si>
  <si>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</si>
  <si>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</si>
  <si>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</si>
  <si>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</si>
  <si>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</si>
  <si>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</si>
  <si>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</si>
  <si>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</si>
  <si>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</si>
  <si>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</si>
  <si>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</si>
  <si>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</si>
  <si>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</si>
  <si>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</si>
  <si>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</si>
  <si>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</si>
  <si>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</si>
  <si>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</si>
  <si>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</si>
  <si>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</si>
  <si>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</si>
  <si>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</si>
  <si>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</si>
  <si>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</si>
  <si>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</si>
  <si>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</si>
  <si>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</si>
  <si>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</si>
  <si>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</si>
  <si>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</si>
  <si>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</si>
  <si>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</si>
  <si>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</si>
  <si>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</si>
  <si>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</si>
  <si>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</si>
  <si>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</si>
  <si>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</si>
  <si>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</si>
  <si>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</si>
  <si>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</si>
  <si>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</si>
  <si>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</si>
  <si>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</si>
  <si>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</si>
  <si>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</si>
  <si>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</si>
  <si>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</si>
  <si>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</si>
  <si>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</si>
  <si>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</si>
  <si>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</si>
  <si>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</si>
  <si>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</si>
  <si>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</si>
  <si>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</si>
  <si>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</si>
  <si>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</si>
  <si>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</si>
  <si>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</si>
  <si>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</si>
  <si>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</si>
  <si>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</si>
  <si>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</si>
  <si>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</si>
  <si>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</si>
  <si>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</si>
  <si>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</si>
  <si>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</si>
  <si>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</si>
  <si>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</si>
  <si>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</si>
  <si>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</si>
  <si>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</si>
  <si>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</si>
  <si>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</si>
  <si>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</si>
  <si>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</si>
  <si>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</si>
  <si>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</si>
  <si>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</si>
  <si>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</si>
  <si>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</si>
  <si>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</si>
  <si>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</si>
  <si>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</si>
  <si>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</si>
  <si>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</si>
  <si>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</si>
  <si>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</si>
  <si>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</si>
  <si>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</si>
  <si>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</si>
  <si>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</si>
  <si>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</si>
  <si>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</si>
  <si>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</si>
  <si>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</si>
  <si>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</si>
  <si>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</si>
  <si>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</si>
  <si>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</si>
  <si>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</si>
  <si>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</si>
  <si>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</si>
  <si>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</si>
  <si>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</si>
  <si>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</si>
  <si>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</si>
  <si>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</si>
  <si>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</si>
  <si>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</si>
  <si>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</si>
  <si>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</si>
  <si>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</si>
  <si>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</si>
  <si>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</si>
  <si>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</si>
  <si>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</si>
  <si>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</si>
  <si>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</si>
  <si>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</si>
  <si>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</si>
  <si>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</si>
  <si>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</si>
  <si>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</si>
  <si>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</si>
  <si>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</si>
  <si>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</si>
  <si>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</si>
  <si>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</si>
  <si>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</si>
  <si>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</si>
  <si>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</si>
  <si>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</si>
  <si>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</si>
  <si>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</si>
  <si>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</si>
  <si>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</si>
  <si>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</si>
  <si>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</si>
  <si>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</si>
  <si>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</si>
  <si>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</si>
  <si>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</si>
  <si>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</si>
  <si>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</si>
  <si>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</si>
  <si>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</si>
  <si>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</si>
  <si>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</si>
  <si>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</si>
  <si>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</si>
  <si>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</si>
  <si>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</si>
  <si>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</si>
  <si>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</si>
  <si>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</si>
  <si>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</si>
  <si>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</si>
  <si>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</si>
  <si>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</si>
  <si>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</si>
  <si>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</si>
  <si>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</si>
  <si>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</si>
  <si>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</si>
  <si>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</si>
  <si>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</si>
  <si>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</si>
  <si>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</si>
  <si>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</si>
  <si>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</si>
  <si>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</si>
  <si>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</si>
  <si>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</si>
  <si>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</si>
  <si>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</si>
  <si>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</si>
  <si>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</si>
  <si>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</si>
  <si>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</si>
  <si>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</si>
  <si>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</si>
  <si>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</si>
  <si>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</si>
  <si>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</si>
  <si>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</si>
  <si>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</si>
  <si>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</si>
  <si>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</si>
  <si>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</si>
  <si>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</si>
  <si>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</si>
  <si>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</si>
  <si>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</si>
  <si>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</si>
  <si>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</si>
  <si>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</si>
  <si>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</si>
  <si>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</si>
  <si>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</si>
  <si>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</si>
  <si>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</si>
  <si>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</si>
  <si>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</si>
  <si>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</si>
  <si>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</si>
  <si>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</si>
  <si>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</si>
  <si>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</si>
  <si>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</si>
  <si>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</si>
  <si>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</si>
  <si>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</si>
  <si>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</si>
  <si>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</si>
  <si>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</si>
  <si>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</si>
  <si>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</si>
  <si>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</si>
  <si>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</si>
  <si>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</si>
  <si>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</si>
  <si>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</si>
  <si>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</si>
  <si>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</si>
  <si>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</si>
  <si>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</si>
  <si>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</si>
  <si>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</si>
  <si>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</si>
  <si>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</si>
  <si>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</si>
  <si>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</si>
  <si>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</si>
  <si>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</si>
  <si>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</si>
  <si>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</si>
  <si>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</si>
  <si>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</si>
  <si>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</si>
  <si>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</si>
  <si>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</si>
  <si>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</si>
  <si>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</si>
  <si>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</si>
  <si>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</si>
  <si>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</si>
  <si>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</si>
  <si>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</si>
  <si>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</si>
  <si>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</si>
  <si>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</si>
  <si>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</si>
  <si>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</si>
  <si>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</si>
  <si>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</si>
  <si>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</si>
  <si>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</si>
  <si>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</si>
  <si>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</si>
  <si>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</si>
  <si>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</si>
  <si>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</si>
  <si>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</si>
  <si>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</si>
  <si>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</si>
  <si>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</si>
  <si>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</si>
  <si>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</si>
  <si>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</si>
  <si>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</si>
  <si>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</si>
  <si>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</si>
  <si>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</si>
  <si>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</si>
  <si>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</si>
  <si>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</si>
  <si>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</si>
  <si>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</si>
  <si>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</si>
  <si>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</si>
  <si>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</si>
  <si>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</si>
  <si>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</si>
  <si>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</si>
  <si>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</si>
  <si>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</si>
  <si>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</si>
  <si>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</si>
  <si>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</si>
  <si>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</si>
  <si>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</si>
  <si>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</si>
  <si>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</si>
  <si>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</si>
  <si>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</si>
  <si>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</si>
  <si>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</si>
  <si>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</si>
  <si>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</si>
  <si>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</si>
  <si>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</si>
  <si>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</si>
  <si>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</si>
  <si>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</si>
  <si>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</si>
  <si>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</si>
  <si>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</si>
  <si>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</si>
  <si>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</si>
  <si>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</si>
  <si>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</si>
  <si>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</si>
  <si>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</si>
  <si>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</si>
  <si>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</si>
  <si>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</si>
  <si>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</si>
  <si>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</si>
  <si>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</si>
  <si>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</si>
  <si>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</si>
  <si>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</si>
  <si>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</si>
  <si>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</si>
  <si>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</si>
  <si>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</si>
  <si>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</si>
  <si>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</si>
  <si>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</si>
  <si>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</si>
  <si>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</si>
  <si>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</si>
  <si>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</si>
  <si>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</si>
  <si>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</si>
  <si>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</si>
  <si>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</si>
  <si>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</si>
  <si>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</si>
  <si>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</si>
  <si>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</si>
  <si>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</si>
  <si>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</si>
  <si>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</si>
  <si>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</si>
  <si>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</si>
  <si>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</si>
  <si>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</si>
  <si>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</si>
  <si>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</si>
  <si>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</si>
  <si>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</si>
  <si>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</si>
  <si>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</si>
  <si>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</si>
  <si>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</si>
  <si>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</si>
  <si>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</si>
  <si>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</si>
  <si>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</si>
  <si>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</si>
  <si>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</si>
  <si>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</si>
  <si>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</si>
  <si>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</si>
  <si>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</si>
  <si>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</si>
  <si>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</si>
  <si>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</si>
  <si>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</si>
  <si>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</si>
  <si>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</si>
  <si>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</si>
  <si>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</si>
  <si>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</si>
  <si>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</si>
  <si>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</si>
  <si>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</si>
  <si>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</si>
  <si>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</si>
  <si>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</si>
  <si>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</si>
  <si>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</si>
  <si>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</si>
  <si>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</si>
  <si>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</si>
  <si>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</si>
  <si>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</si>
  <si>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</si>
  <si>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</si>
  <si>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</si>
  <si>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</si>
  <si>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</si>
  <si>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</si>
  <si>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</si>
  <si>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</si>
  <si>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</si>
  <si>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</si>
  <si>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</si>
  <si>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</si>
  <si>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</si>
  <si>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</si>
  <si>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</si>
  <si>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</si>
  <si>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</si>
  <si>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</si>
  <si>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</si>
  <si>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</si>
  <si>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</si>
  <si>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</si>
  <si>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</si>
  <si>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</si>
  <si>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</si>
  <si>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</si>
  <si>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</si>
  <si>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</si>
  <si>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</si>
  <si>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</si>
  <si>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</si>
  <si>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</si>
  <si>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</si>
  <si>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</si>
  <si>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</si>
  <si>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</si>
  <si>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</si>
  <si>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</si>
  <si>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</si>
  <si>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</si>
  <si>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</si>
  <si>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</si>
  <si>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</si>
  <si>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</si>
  <si>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</si>
  <si>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</si>
  <si>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</si>
  <si>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</si>
  <si>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</si>
  <si>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</si>
  <si>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</si>
  <si>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</si>
  <si>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</si>
  <si>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</si>
  <si>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</si>
  <si>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</si>
  <si>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</si>
  <si>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</si>
  <si>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</si>
  <si>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</si>
  <si>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</si>
  <si>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</si>
  <si>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</si>
  <si>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</si>
  <si>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</si>
  <si>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</si>
  <si>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</si>
  <si>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</si>
  <si>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</si>
  <si>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</si>
  <si>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</si>
  <si>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</si>
  <si>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</si>
  <si>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</si>
  <si>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</si>
  <si>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</si>
  <si>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</si>
  <si>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</si>
  <si>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</si>
  <si>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</si>
  <si>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</si>
  <si>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</si>
  <si>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</si>
  <si>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</si>
  <si>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</si>
  <si>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</si>
  <si>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</si>
  <si>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</si>
  <si>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</si>
  <si>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</si>
  <si>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</si>
  <si>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</si>
  <si>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</si>
  <si>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</si>
  <si>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</si>
  <si>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</si>
  <si>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</si>
  <si>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</si>
  <si>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</si>
  <si>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</si>
  <si>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</si>
  <si>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</si>
  <si>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</si>
  <si>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</si>
  <si>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</si>
  <si>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</si>
  <si>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</si>
  <si>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</si>
  <si>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</si>
  <si>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</si>
  <si>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</si>
  <si>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</si>
  <si>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</si>
  <si>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</si>
  <si>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</si>
  <si>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</si>
  <si>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</si>
  <si>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</si>
  <si>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</si>
  <si>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</si>
  <si>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</si>
  <si>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</si>
  <si>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</si>
  <si>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</si>
  <si>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</si>
  <si>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</si>
  <si>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</si>
  <si>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</si>
  <si>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</si>
  <si>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</si>
  <si>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</si>
  <si>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</si>
  <si>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</si>
  <si>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</si>
  <si>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</si>
  <si>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</si>
  <si>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</si>
  <si>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</si>
  <si>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</si>
  <si>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</si>
  <si>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</si>
  <si>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</si>
  <si>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</si>
  <si>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</si>
  <si>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</si>
  <si>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</si>
  <si>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</si>
  <si>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</si>
  <si>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</si>
  <si>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</si>
  <si>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</si>
  <si>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</si>
  <si>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</si>
  <si>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</si>
  <si>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</si>
  <si>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</si>
  <si>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</si>
  <si>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</si>
  <si>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</si>
  <si>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</si>
  <si>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</si>
  <si>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</si>
  <si>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</si>
  <si>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</si>
  <si>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</si>
  <si>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</si>
  <si>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</si>
  <si>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</si>
  <si>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</si>
  <si>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</si>
  <si>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</si>
  <si>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</si>
  <si>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</si>
  <si>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</si>
  <si>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</si>
  <si>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</si>
  <si>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</si>
  <si>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</si>
  <si>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</si>
  <si>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</si>
  <si>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</si>
  <si>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</si>
  <si>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</si>
  <si>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</si>
  <si>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</si>
  <si>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</si>
  <si>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</si>
  <si>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</si>
  <si>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</si>
  <si>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</si>
  <si>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</si>
  <si>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</si>
  <si>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</si>
  <si>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</si>
  <si>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</si>
  <si>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</si>
  <si>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</si>
  <si>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</si>
  <si>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</si>
  <si>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</si>
  <si>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</si>
  <si>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</si>
  <si>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</si>
  <si>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</si>
  <si>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</si>
  <si>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</si>
  <si>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</si>
  <si>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</si>
  <si>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</si>
  <si>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</si>
  <si>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</si>
  <si>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</si>
  <si>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</si>
  <si>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</si>
  <si>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</si>
  <si>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</si>
  <si>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</si>
  <si>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</si>
  <si>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</si>
  <si>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</si>
  <si>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</si>
  <si>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</si>
  <si>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</si>
  <si>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</si>
  <si>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</si>
  <si>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</si>
  <si>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</si>
  <si>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</si>
  <si>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</si>
  <si>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</si>
  <si>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</si>
  <si>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</si>
  <si>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</si>
  <si>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</si>
  <si>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</si>
  <si>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</si>
  <si>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</si>
  <si>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</si>
  <si>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</si>
  <si>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</si>
  <si>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</si>
  <si>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</si>
  <si>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</si>
  <si>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</si>
  <si>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</si>
  <si>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</si>
  <si>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</si>
  <si>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</si>
  <si>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</si>
  <si>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</si>
  <si>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</si>
  <si>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</si>
  <si>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</si>
  <si>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</si>
  <si>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</si>
  <si>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</si>
  <si>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</si>
  <si>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</si>
  <si>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</si>
  <si>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</si>
  <si>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</si>
  <si>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</si>
  <si>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</si>
  <si>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</si>
  <si>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</si>
  <si>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</si>
  <si>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</si>
  <si>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</si>
  <si>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</si>
  <si>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</si>
  <si>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</si>
  <si>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</si>
  <si>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</si>
  <si>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</si>
  <si>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</si>
  <si>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</si>
  <si>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</si>
  <si>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</si>
  <si>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</si>
  <si>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</si>
  <si>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</si>
  <si>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</si>
  <si>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</si>
  <si>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</si>
  <si>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</si>
  <si>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</si>
  <si>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</si>
  <si>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</si>
  <si>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</si>
  <si>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</si>
  <si>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</si>
  <si>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</si>
  <si>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</si>
  <si>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</si>
  <si>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</si>
  <si>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</si>
  <si>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</si>
  <si>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</si>
  <si>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</si>
  <si>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</si>
  <si>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</si>
  <si>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</si>
  <si>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</si>
  <si>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</si>
  <si>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</si>
  <si>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</si>
  <si>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</si>
  <si>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</si>
  <si>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</si>
  <si>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</si>
  <si>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</si>
  <si>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</si>
  <si>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</si>
  <si>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</si>
  <si>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</si>
  <si>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</si>
  <si>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</si>
  <si>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</si>
  <si>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</si>
  <si>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</si>
  <si>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</si>
  <si>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</si>
  <si>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</si>
  <si>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</si>
  <si>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</si>
  <si>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</si>
  <si>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</si>
  <si>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</si>
  <si>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</si>
  <si>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</si>
  <si>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</si>
  <si>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</si>
  <si>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</si>
  <si>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</si>
  <si>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</si>
  <si>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</si>
  <si>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</si>
  <si>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</si>
  <si>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</si>
  <si>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</si>
  <si>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</si>
  <si>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</si>
  <si>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</si>
  <si>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</si>
  <si>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</si>
  <si>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</si>
  <si>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</si>
  <si>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</si>
  <si>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</si>
  <si>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</si>
  <si>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</si>
  <si>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</si>
  <si>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</si>
  <si>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</si>
  <si>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</si>
  <si>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</si>
  <si>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</si>
  <si>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</si>
  <si>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</si>
  <si>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</si>
  <si>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</si>
  <si>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</si>
  <si>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</si>
  <si>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</si>
  <si>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</si>
  <si>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</si>
  <si>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</si>
  <si>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</si>
  <si>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</si>
  <si>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</si>
  <si>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</si>
  <si>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</si>
  <si>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</si>
  <si>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</si>
  <si>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</si>
  <si>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</si>
  <si>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</si>
  <si>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</si>
  <si>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</si>
  <si>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</si>
  <si>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</si>
  <si>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</si>
  <si>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</si>
  <si>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</si>
  <si>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</si>
  <si>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</si>
  <si>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</si>
  <si>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</si>
  <si>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</si>
  <si>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</si>
  <si>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</si>
  <si>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</si>
  <si>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</si>
  <si>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</si>
  <si>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</si>
  <si>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</si>
  <si>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</si>
  <si>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</si>
  <si>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</si>
  <si>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</si>
  <si>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</si>
  <si>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</si>
  <si>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</si>
  <si>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</si>
  <si>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</si>
  <si>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</si>
  <si>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</si>
  <si>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</si>
  <si>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</si>
  <si>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</si>
  <si>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</si>
  <si>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</si>
  <si>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</si>
  <si>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</si>
  <si>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</si>
  <si>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</si>
  <si>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</si>
  <si>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</si>
  <si>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</si>
  <si>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</si>
  <si>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</si>
  <si>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</si>
  <si>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</si>
  <si>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</si>
  <si>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</si>
  <si>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</si>
  <si>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</si>
  <si>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</si>
  <si>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</si>
  <si>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</si>
  <si>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</si>
  <si>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</si>
  <si>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</si>
  <si>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</si>
  <si>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</si>
  <si>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</si>
  <si>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</si>
  <si>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</si>
  <si>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</si>
  <si>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</si>
  <si>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</si>
  <si>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</si>
  <si>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</si>
  <si>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</si>
  <si>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</si>
  <si>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</si>
  <si>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</si>
  <si>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</si>
  <si>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</si>
  <si>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</si>
  <si>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</si>
  <si>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</si>
  <si>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</si>
  <si>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</si>
  <si>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</si>
  <si>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</si>
  <si>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</si>
  <si>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</si>
  <si>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</si>
  <si>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</si>
  <si>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</si>
  <si>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</si>
  <si>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</si>
  <si>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</si>
  <si>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</si>
  <si>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</si>
  <si>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</si>
  <si>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</si>
  <si>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</si>
  <si>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</si>
  <si>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</si>
  <si>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</si>
  <si>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</si>
  <si>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</si>
  <si>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</si>
  <si>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</si>
  <si>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</si>
  <si>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</si>
  <si>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</si>
  <si>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</si>
  <si>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</si>
  <si>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</si>
  <si>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</si>
  <si>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</si>
  <si>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</si>
  <si>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</si>
  <si>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</si>
  <si>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</si>
  <si>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</si>
  <si>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</si>
  <si>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</si>
  <si>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</si>
  <si>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</si>
  <si>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</si>
  <si>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</si>
  <si>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</si>
  <si>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</si>
  <si>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</si>
  <si>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</si>
  <si>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</si>
  <si>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</si>
  <si>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</si>
  <si>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</si>
  <si>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</si>
  <si>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</si>
  <si>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</si>
  <si>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</si>
  <si>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</si>
  <si>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</si>
  <si>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</si>
  <si>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</si>
  <si>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</si>
  <si>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</si>
  <si>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</si>
  <si>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</si>
  <si>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</si>
  <si>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</si>
  <si>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</si>
  <si>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</si>
  <si>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</si>
  <si>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</si>
  <si>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</si>
  <si>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</si>
  <si>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</si>
  <si>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</si>
  <si>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</si>
  <si>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</si>
  <si>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</si>
  <si>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</si>
  <si>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</si>
  <si>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</si>
  <si>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</si>
  <si>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</si>
  <si>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</si>
  <si>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</si>
  <si>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</si>
  <si>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</si>
  <si>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</si>
  <si>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</si>
  <si>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</si>
  <si>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</si>
  <si>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</si>
  <si>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</si>
  <si>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</si>
  <si>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</si>
  <si>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</si>
  <si>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</si>
  <si>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</si>
  <si>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</si>
  <si>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</si>
  <si>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</si>
  <si>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</si>
  <si>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</si>
  <si>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</si>
  <si>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</si>
  <si>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</si>
  <si>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</si>
  <si>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</si>
  <si>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</si>
  <si>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</si>
  <si>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</si>
  <si>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</si>
  <si>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</si>
  <si>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</si>
  <si>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</si>
  <si>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</si>
  <si>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</si>
  <si>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</si>
  <si>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</si>
  <si>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</si>
  <si>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</si>
  <si>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</si>
  <si>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</si>
  <si>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</si>
  <si>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</si>
  <si>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</si>
  <si>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</si>
  <si>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</si>
  <si>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</si>
  <si>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</si>
  <si>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</si>
  <si>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</si>
  <si>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</si>
  <si>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</si>
  <si>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</si>
  <si>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</si>
  <si>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</si>
  <si>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</si>
  <si>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</si>
  <si>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</si>
  <si>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</si>
  <si>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</si>
  <si>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</si>
  <si>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</si>
  <si>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</si>
  <si>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</si>
  <si>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</si>
  <si>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</si>
  <si>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</si>
  <si>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</si>
  <si>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</si>
  <si>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</si>
  <si>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</si>
  <si>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</si>
  <si>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</si>
  <si>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</si>
  <si>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</si>
  <si>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</si>
  <si>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</si>
  <si>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</si>
  <si>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</si>
  <si>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</si>
  <si>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</si>
  <si>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</si>
  <si>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</si>
  <si>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</si>
  <si>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</si>
  <si>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</si>
  <si>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</si>
  <si>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</si>
  <si>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</si>
  <si>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</si>
  <si>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</si>
  <si>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</si>
  <si>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</si>
  <si>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</si>
  <si>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</si>
  <si>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</si>
  <si>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</si>
  <si>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</si>
  <si>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</si>
  <si>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</si>
  <si>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</si>
  <si>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</si>
  <si>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</si>
  <si>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</si>
  <si>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</si>
  <si>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</si>
  <si>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</si>
  <si>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</si>
  <si>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</si>
  <si>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</si>
  <si>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</si>
  <si>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</si>
  <si>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</si>
  <si>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</si>
  <si>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</si>
  <si>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</si>
  <si>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</si>
  <si>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</si>
  <si>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</si>
  <si>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</si>
  <si>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</si>
  <si>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</si>
  <si>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</si>
  <si>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</si>
  <si>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</si>
  <si>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</si>
  <si>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</si>
  <si>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</si>
  <si>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</si>
  <si>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</si>
  <si>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</si>
  <si>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</si>
  <si>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</si>
  <si>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</si>
  <si>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</si>
  <si>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</si>
  <si>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</si>
  <si>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</si>
  <si>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</si>
  <si>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</si>
  <si>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</si>
  <si>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</si>
  <si>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</si>
  <si>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</si>
  <si>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</si>
  <si>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</si>
  <si>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</si>
  <si>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</si>
  <si>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</si>
  <si>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</si>
  <si>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</si>
  <si>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</si>
  <si>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</si>
  <si>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</si>
  <si>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</si>
  <si>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</si>
  <si>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</si>
  <si>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</si>
  <si>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</si>
  <si>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</si>
  <si>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</si>
  <si>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</si>
  <si>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</si>
  <si>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</si>
  <si>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</si>
  <si>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</si>
  <si>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</si>
  <si>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</si>
  <si>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</si>
  <si>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</si>
  <si>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</si>
  <si>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</si>
  <si>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</si>
  <si>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</si>
  <si>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</si>
  <si>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</si>
  <si>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</si>
  <si>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</si>
  <si>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</si>
  <si>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</si>
  <si>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</si>
  <si>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</si>
  <si>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</si>
  <si>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</si>
  <si>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</si>
  <si>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</si>
  <si>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</si>
  <si>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</si>
  <si>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</si>
  <si>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</si>
  <si>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</si>
  <si>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</si>
  <si>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</si>
  <si>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</si>
  <si>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</si>
  <si>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</si>
  <si>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</si>
  <si>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</si>
  <si>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</si>
  <si>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</si>
  <si>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</si>
  <si>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</si>
  <si>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</si>
  <si>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</si>
  <si>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</si>
  <si>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</si>
  <si>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</si>
  <si>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</si>
  <si>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</si>
  <si>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</si>
  <si>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</si>
  <si>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</si>
  <si>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</si>
  <si>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</si>
  <si>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</si>
  <si>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</si>
  <si>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</si>
  <si>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</si>
  <si>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</si>
  <si>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</si>
  <si>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</si>
  <si>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</si>
  <si>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</si>
  <si>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</si>
  <si>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</si>
  <si>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</si>
  <si>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</si>
  <si>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</si>
  <si>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</si>
  <si>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</si>
  <si>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</si>
  <si>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</si>
  <si>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</si>
  <si>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</si>
  <si>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</si>
  <si>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</si>
  <si>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</si>
  <si>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</si>
  <si>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</si>
  <si>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</si>
  <si>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</si>
  <si>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</si>
  <si>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</si>
  <si>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</si>
  <si>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</si>
  <si>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</si>
  <si>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</si>
  <si>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</si>
  <si>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</si>
  <si>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</si>
  <si>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</si>
  <si>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</si>
  <si>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</si>
  <si>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</si>
  <si>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</si>
  <si>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</si>
  <si>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</si>
  <si>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</si>
  <si>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</si>
  <si>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</si>
  <si>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</si>
  <si>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</si>
  <si>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</si>
  <si>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</si>
  <si>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</si>
  <si>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</si>
  <si>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</si>
  <si>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</si>
  <si>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</si>
  <si>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</si>
  <si>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</si>
  <si>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</si>
  <si>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</si>
  <si>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</si>
  <si>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</si>
  <si>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</si>
  <si>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</si>
  <si>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</si>
  <si>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</si>
  <si>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</si>
  <si>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</si>
  <si>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</si>
  <si>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</si>
  <si>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</si>
  <si>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</si>
  <si>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</si>
  <si>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</si>
  <si>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</si>
  <si>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</si>
  <si>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</si>
  <si>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</si>
  <si>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</si>
  <si>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</si>
  <si>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</si>
  <si>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</si>
  <si>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</si>
  <si>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</si>
  <si>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</si>
  <si>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</si>
  <si>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</si>
  <si>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</si>
  <si>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</si>
  <si>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</si>
  <si>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</si>
  <si>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</si>
  <si>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</si>
  <si>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</si>
  <si>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</si>
  <si>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</si>
  <si>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</si>
  <si>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</si>
  <si>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</si>
  <si>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</si>
  <si>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</si>
  <si>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</si>
  <si>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</si>
  <si>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</si>
  <si>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</si>
  <si>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</si>
  <si>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</si>
  <si>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</si>
  <si>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</si>
  <si>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</si>
  <si>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</si>
  <si>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</si>
  <si>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</si>
  <si>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</si>
  <si>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</si>
  <si>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</si>
  <si>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</si>
  <si>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</si>
  <si>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</si>
  <si>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</si>
  <si>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</si>
  <si>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</si>
  <si>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</si>
  <si>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</si>
  <si>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</si>
  <si>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</si>
  <si>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</si>
  <si>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</si>
  <si>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</si>
  <si>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</si>
  <si>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</si>
  <si>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</si>
  <si>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</si>
  <si>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</si>
  <si>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</si>
  <si>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</si>
  <si>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</si>
  <si>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</si>
  <si>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</si>
  <si>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</si>
  <si>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</si>
  <si>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</si>
  <si>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</si>
  <si>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</si>
  <si>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</si>
  <si>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</si>
  <si>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</si>
  <si>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</si>
  <si>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</si>
  <si>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</si>
  <si>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</si>
  <si>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</si>
  <si>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</si>
  <si>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</si>
  <si>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</si>
  <si>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</si>
  <si>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</si>
  <si>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</si>
  <si>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</si>
  <si>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</si>
  <si>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</si>
  <si>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</si>
  <si>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</si>
  <si>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</si>
  <si>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</si>
  <si>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</si>
  <si>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</si>
  <si>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</si>
  <si>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</si>
  <si>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</si>
  <si>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</si>
  <si>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</si>
  <si>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</si>
  <si>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</si>
  <si>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</si>
  <si>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</si>
  <si>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</si>
  <si>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</si>
  <si>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</si>
  <si>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</si>
  <si>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</si>
  <si>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</si>
  <si>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</si>
  <si>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</si>
  <si>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</si>
  <si>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</si>
  <si>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</si>
  <si>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</si>
  <si>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</si>
  <si>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</si>
  <si>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</si>
  <si>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</si>
  <si>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</si>
  <si>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</si>
  <si>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</si>
  <si>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</si>
  <si>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</si>
  <si>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</si>
  <si>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</si>
  <si>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</si>
  <si>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</si>
  <si>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</si>
  <si>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</si>
  <si>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</si>
  <si>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</si>
  <si>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</si>
  <si>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</si>
  <si>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</si>
  <si>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</si>
  <si>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</si>
  <si>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</si>
  <si>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</si>
  <si>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</si>
  <si>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</si>
  <si>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</si>
  <si>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</si>
  <si>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</si>
  <si>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</si>
  <si>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</si>
  <si>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</si>
  <si>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</si>
  <si>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</si>
  <si>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</si>
  <si>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</si>
  <si>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</si>
  <si>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</si>
  <si>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</si>
  <si>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</si>
  <si>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</si>
  <si>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</si>
  <si>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</si>
  <si>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</si>
  <si>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</si>
  <si>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</si>
  <si>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</si>
  <si>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</si>
  <si>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</si>
  <si>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</si>
  <si>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</si>
  <si>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</si>
  <si>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</si>
  <si>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</si>
  <si>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</si>
  <si>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</si>
  <si>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</si>
  <si>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</si>
  <si>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</si>
  <si>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</si>
  <si>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</si>
  <si>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</si>
  <si>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</si>
  <si>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</si>
  <si>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</si>
  <si>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</si>
  <si>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</si>
  <si>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</si>
  <si>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</si>
  <si>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</si>
  <si>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</si>
  <si>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</si>
  <si>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</si>
  <si>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</si>
  <si>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</si>
  <si>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</si>
  <si>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</si>
  <si>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</si>
  <si>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</si>
  <si>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</si>
  <si>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</si>
  <si>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</si>
  <si>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</si>
  <si>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</si>
  <si>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</si>
  <si>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</si>
  <si>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</si>
  <si>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</si>
  <si>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</si>
  <si>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</si>
  <si>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</si>
  <si>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</si>
  <si>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</si>
  <si>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</si>
  <si>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</si>
  <si>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</si>
  <si>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</si>
  <si>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</si>
  <si>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</si>
  <si>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</si>
  <si>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</si>
  <si>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</si>
  <si>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</si>
  <si>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</si>
  <si>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</si>
  <si>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</si>
  <si>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</si>
  <si>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</si>
  <si>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</si>
  <si>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</si>
  <si>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</si>
  <si>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</si>
  <si>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</si>
  <si>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</si>
  <si>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</si>
  <si>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</si>
  <si>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</si>
  <si>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</si>
  <si>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</si>
  <si>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</si>
  <si>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</si>
  <si>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</si>
  <si>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</si>
  <si>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</si>
  <si>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</si>
  <si>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</si>
  <si>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</si>
  <si>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</si>
  <si>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</si>
  <si>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</si>
  <si>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</si>
  <si>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</si>
  <si>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</si>
  <si>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</si>
  <si>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</si>
  <si>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</si>
  <si>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</si>
  <si>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</si>
  <si>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</si>
  <si>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</si>
  <si>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</si>
  <si>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</si>
  <si>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</si>
  <si>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</si>
  <si>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</si>
  <si>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</si>
  <si>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</si>
  <si>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</si>
  <si>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</si>
  <si>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</si>
  <si>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</si>
  <si>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</si>
  <si>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</si>
  <si>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</si>
  <si>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</si>
  <si>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</si>
  <si>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</si>
  <si>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</si>
  <si>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</si>
  <si>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</si>
  <si>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</si>
  <si>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</si>
  <si>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</si>
  <si>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</si>
  <si>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</si>
  <si>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</si>
  <si>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</si>
  <si>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</si>
  <si>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</si>
  <si>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</si>
  <si>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</si>
  <si>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</si>
  <si>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</si>
  <si>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</si>
  <si>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</si>
  <si>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</si>
  <si>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</si>
  <si>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</si>
  <si>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</si>
  <si>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</si>
  <si>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</si>
  <si>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</si>
  <si>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</si>
  <si>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</si>
  <si>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</si>
  <si>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</si>
  <si>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</si>
  <si>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</si>
  <si>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</si>
  <si>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</si>
  <si>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</si>
  <si>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</si>
  <si>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</si>
  <si>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</si>
  <si>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</si>
  <si>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</si>
  <si>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</si>
  <si>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</si>
  <si>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</si>
  <si>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</si>
  <si>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</si>
  <si>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</si>
  <si>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</si>
  <si>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</si>
  <si>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</si>
  <si>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</si>
  <si>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</si>
  <si>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</si>
  <si>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</si>
  <si>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</si>
  <si>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</si>
  <si>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</si>
  <si>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</si>
  <si>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</si>
  <si>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</si>
  <si>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</si>
  <si>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</si>
  <si>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</si>
  <si>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</si>
  <si>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</si>
  <si>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</si>
  <si>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</si>
  <si>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</si>
  <si>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</si>
  <si>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</si>
  <si>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</si>
  <si>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</si>
  <si>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</si>
  <si>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</si>
  <si>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</si>
  <si>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</si>
  <si>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</si>
  <si>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</si>
  <si>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</si>
  <si>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</si>
  <si>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</si>
  <si>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</si>
  <si>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</si>
  <si>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</si>
  <si>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</si>
  <si>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</si>
  <si>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</si>
  <si>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</si>
  <si>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</si>
  <si>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</si>
  <si>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</si>
  <si>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</si>
  <si>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</si>
  <si>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</si>
  <si>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</si>
  <si>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</si>
  <si>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</si>
  <si>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</si>
  <si>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</si>
  <si>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</si>
  <si>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</si>
  <si>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</si>
  <si>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</si>
  <si>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</si>
  <si>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</si>
  <si>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</si>
  <si>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</si>
  <si>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</si>
  <si>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</si>
  <si>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</si>
  <si>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</si>
  <si>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</si>
  <si>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</si>
  <si>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</si>
  <si>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</si>
  <si>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</si>
  <si>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</si>
  <si>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</si>
  <si>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</si>
  <si>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</si>
  <si>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</si>
  <si>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</si>
  <si>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</si>
  <si>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</si>
  <si>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</si>
  <si>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</si>
  <si>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</si>
  <si>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</si>
  <si>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</si>
  <si>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</si>
  <si>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</si>
  <si>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</si>
  <si>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</si>
  <si>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</si>
  <si>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</si>
  <si>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</si>
  <si>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</si>
  <si>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</si>
  <si>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</si>
  <si>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</si>
  <si>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</si>
  <si>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</si>
  <si>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</si>
  <si>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</si>
  <si>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</si>
  <si>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</si>
  <si>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</si>
  <si>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</si>
  <si>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</si>
  <si>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</si>
  <si>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</si>
  <si>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</si>
  <si>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</si>
  <si>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</si>
  <si>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</si>
  <si>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</si>
  <si>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</si>
  <si>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</si>
  <si>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</si>
  <si>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</si>
  <si>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</si>
  <si>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</si>
  <si>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</si>
  <si>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</si>
  <si>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</si>
  <si>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</si>
  <si>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</si>
  <si>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</si>
  <si>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</si>
  <si>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</si>
  <si>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</si>
  <si>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</si>
  <si>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</si>
  <si>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</si>
  <si>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</si>
  <si>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</si>
  <si>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</si>
  <si>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</si>
  <si>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</si>
  <si>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</si>
  <si>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</si>
  <si>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</si>
  <si>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</si>
  <si>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</si>
  <si>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</si>
  <si>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</si>
  <si>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</si>
  <si>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</si>
  <si>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</si>
  <si>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</si>
  <si>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</si>
  <si>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</si>
  <si>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</si>
  <si>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</si>
  <si>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</si>
  <si>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</si>
  <si>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</si>
  <si>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</si>
  <si>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</si>
  <si>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</si>
  <si>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</si>
  <si>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</si>
  <si>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</si>
  <si>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</si>
  <si>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</si>
  <si>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</si>
  <si>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</si>
  <si>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</si>
  <si>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</si>
  <si>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</si>
  <si>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</si>
  <si>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</si>
  <si>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</si>
  <si>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</si>
  <si>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</si>
  <si>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</si>
  <si>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</si>
  <si>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</si>
  <si>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</si>
  <si>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</si>
  <si>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</si>
  <si>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</si>
  <si>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</si>
  <si>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</si>
  <si>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</si>
  <si>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</si>
  <si>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</si>
  <si>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</si>
  <si>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</si>
  <si>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</si>
  <si>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</si>
  <si>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</si>
  <si>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</si>
  <si>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</si>
  <si>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</si>
  <si>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</si>
  <si>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</si>
  <si>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</si>
  <si>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</si>
  <si>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</si>
  <si>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</si>
  <si>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</si>
  <si>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</si>
  <si>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</si>
  <si>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</si>
  <si>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</si>
  <si>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</si>
  <si>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</si>
  <si>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</si>
  <si>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</si>
  <si>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</si>
  <si>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</si>
  <si>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</si>
  <si>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</si>
  <si>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</si>
  <si>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</si>
  <si>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</si>
  <si>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</si>
  <si>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</si>
  <si>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</si>
  <si>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</si>
  <si>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</si>
  <si>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</si>
  <si>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</si>
  <si>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</si>
  <si>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</si>
  <si>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</si>
  <si>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</si>
  <si>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</si>
  <si>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</si>
  <si>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</si>
  <si>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</si>
  <si>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</si>
  <si>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</si>
  <si>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</si>
  <si>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</si>
  <si>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</si>
  <si>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</si>
  <si>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</si>
  <si>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</si>
  <si>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</si>
  <si>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</si>
  <si>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</si>
  <si>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</si>
  <si>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</si>
  <si>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</si>
  <si>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</si>
  <si>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</si>
  <si>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</si>
  <si>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</si>
  <si>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</si>
  <si>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</si>
  <si>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</si>
  <si>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</si>
  <si>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</si>
  <si>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</si>
  <si>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</si>
  <si>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</si>
  <si>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</si>
  <si>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</si>
  <si>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</si>
  <si>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</si>
  <si>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</si>
  <si>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</si>
  <si>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</si>
  <si>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</si>
  <si>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</si>
  <si>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</si>
  <si>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</si>
  <si>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</si>
  <si>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</si>
  <si>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</si>
  <si>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</si>
  <si>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</si>
  <si>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</si>
  <si>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</si>
  <si>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</si>
  <si>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</si>
  <si>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</si>
  <si>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</si>
  <si>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</si>
  <si>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</si>
  <si>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</si>
  <si>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</si>
  <si>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</si>
  <si>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</si>
  <si>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</si>
  <si>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</si>
  <si>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</si>
  <si>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</si>
  <si>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</si>
  <si>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</si>
  <si>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</si>
  <si>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</si>
  <si>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</si>
  <si>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</si>
  <si>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</si>
  <si>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</si>
  <si>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</si>
  <si>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</si>
  <si>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</si>
  <si>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</si>
  <si>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</si>
  <si>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</si>
  <si>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</si>
  <si>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</si>
  <si>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</si>
  <si>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</si>
  <si>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</si>
  <si>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</si>
  <si>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</si>
  <si>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</si>
  <si>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</si>
  <si>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</si>
  <si>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</si>
  <si>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</si>
  <si>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</si>
  <si>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</si>
  <si>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</si>
  <si>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</si>
  <si>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</si>
  <si>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</si>
  <si>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</si>
  <si>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</si>
  <si>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</si>
  <si>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</si>
  <si>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</si>
  <si>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</si>
  <si>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</si>
  <si>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</si>
  <si>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</si>
  <si>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</si>
  <si>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</si>
  <si>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</si>
  <si>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</si>
  <si>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</si>
  <si>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</si>
  <si>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</si>
  <si>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</si>
  <si>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</si>
  <si>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</si>
  <si>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</si>
  <si>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</si>
  <si>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</si>
  <si>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</si>
  <si>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</si>
  <si>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</si>
  <si>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</si>
  <si>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</si>
  <si>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</si>
  <si>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</si>
  <si>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</si>
  <si>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</si>
  <si>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</si>
  <si>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</si>
  <si>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</si>
  <si>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</si>
  <si>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</si>
  <si>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</si>
  <si>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</si>
  <si>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</si>
  <si>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</si>
  <si>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</si>
  <si>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</si>
  <si>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</si>
  <si>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</si>
  <si>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</si>
  <si>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</si>
  <si>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</si>
  <si>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</si>
  <si>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</si>
  <si>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</si>
  <si>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</si>
  <si>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</si>
  <si>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</si>
  <si>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</si>
  <si>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</si>
  <si>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</si>
  <si>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</si>
  <si>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</si>
  <si>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</si>
  <si>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</si>
  <si>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</si>
  <si>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</si>
  <si>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</si>
  <si>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</si>
  <si>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</si>
  <si>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</si>
  <si>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</si>
  <si>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</si>
  <si>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</si>
  <si>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</si>
  <si>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</si>
  <si>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</si>
  <si>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</si>
  <si>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</si>
  <si>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</si>
  <si>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</si>
  <si>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</si>
  <si>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</si>
  <si>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</si>
  <si>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</si>
  <si>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</si>
  <si>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</si>
  <si>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</si>
  <si>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</si>
  <si>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</si>
  <si>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</si>
  <si>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</si>
  <si>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</si>
  <si>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</si>
  <si>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</si>
  <si>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</si>
  <si>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</si>
  <si>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</si>
  <si>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</si>
  <si>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</si>
  <si>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</si>
  <si>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</si>
  <si>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</si>
  <si>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</si>
  <si>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</si>
  <si>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</si>
  <si>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</si>
  <si>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</si>
  <si>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</si>
  <si>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</si>
  <si>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</si>
  <si>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</si>
  <si>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</si>
  <si>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</si>
  <si>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</si>
  <si>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</si>
  <si>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</si>
  <si>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</si>
  <si>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</si>
  <si>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</si>
  <si>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</si>
  <si>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</si>
  <si>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</si>
  <si>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</si>
  <si>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</si>
  <si>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</si>
  <si>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</si>
  <si>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</si>
  <si>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</si>
  <si>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</si>
  <si>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</si>
  <si>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</si>
  <si>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</si>
  <si>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</si>
  <si>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</si>
  <si>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</si>
  <si>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</si>
  <si>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</si>
  <si>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</si>
  <si>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</si>
  <si>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</si>
  <si>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</si>
  <si>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</si>
  <si>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</si>
  <si>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</si>
  <si>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</si>
  <si>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</si>
  <si>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</si>
  <si>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</si>
  <si>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</si>
  <si>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</si>
  <si>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</si>
  <si>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</si>
  <si>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</si>
  <si>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</si>
  <si>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</si>
  <si>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</si>
  <si>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</si>
  <si>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</si>
  <si>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</si>
  <si>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</si>
  <si>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</si>
  <si>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</si>
  <si>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</si>
  <si>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</si>
  <si>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</si>
  <si>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</si>
  <si>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</si>
  <si>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</si>
  <si>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</si>
  <si>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</si>
  <si>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</si>
  <si>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</si>
  <si>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</si>
  <si>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</si>
  <si>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</si>
  <si>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</si>
  <si>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</si>
  <si>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</si>
  <si>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</si>
  <si>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</si>
  <si>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</si>
  <si>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</si>
  <si>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</si>
  <si>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</si>
  <si>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</si>
  <si>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</si>
  <si>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</si>
  <si>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</si>
  <si>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</si>
  <si>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</si>
  <si>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</si>
  <si>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</si>
  <si>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</si>
  <si>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</si>
  <si>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</si>
  <si>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</si>
  <si>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</si>
  <si>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</si>
  <si>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</si>
  <si>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</si>
  <si>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</si>
  <si>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</si>
  <si>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</si>
  <si>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</si>
  <si>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</si>
  <si>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</si>
  <si>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</si>
  <si>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</si>
  <si>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</si>
  <si>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</si>
  <si>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</si>
  <si>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</si>
  <si>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</si>
  <si>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</si>
  <si>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</si>
  <si>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</si>
  <si>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</si>
  <si>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</si>
  <si>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</si>
  <si>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</si>
  <si>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</si>
  <si>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</si>
  <si>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</si>
  <si>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</si>
  <si>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</si>
  <si>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</si>
  <si>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</si>
  <si>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</si>
  <si>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</si>
  <si>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</si>
  <si>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</si>
  <si>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</si>
  <si>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</si>
  <si>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</si>
  <si>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</si>
  <si>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</si>
  <si>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</si>
  <si>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</si>
  <si>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</si>
  <si>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</si>
  <si>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</si>
  <si>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</si>
  <si>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</si>
  <si>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</si>
  <si>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</si>
  <si>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</si>
  <si>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</si>
  <si>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</si>
  <si>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</si>
  <si>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</si>
  <si>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</si>
  <si>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</si>
  <si>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</si>
  <si>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</si>
  <si>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</si>
  <si>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</si>
  <si>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</si>
  <si>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</si>
  <si>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</si>
  <si>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</si>
  <si>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</si>
  <si>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</si>
  <si>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</si>
  <si>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</si>
  <si>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</si>
  <si>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</si>
  <si>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</si>
  <si>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</si>
  <si>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</si>
  <si>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</si>
  <si>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</si>
  <si>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</si>
  <si>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</si>
  <si>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</si>
  <si>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</si>
  <si>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</si>
  <si>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</si>
  <si>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</si>
  <si>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</si>
  <si>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</si>
  <si>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</si>
  <si>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</si>
  <si>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</si>
  <si>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</si>
  <si>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</si>
  <si>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</si>
  <si>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</si>
  <si>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</si>
  <si>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</si>
  <si>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</si>
  <si>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</si>
  <si>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</si>
  <si>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</si>
  <si>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</si>
  <si>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</si>
  <si>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</si>
  <si>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</si>
  <si>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</si>
  <si>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</si>
  <si>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</si>
  <si>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</si>
  <si>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</si>
  <si>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</si>
  <si>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</si>
  <si>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</si>
  <si>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</si>
  <si>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</si>
  <si>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</si>
  <si>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</si>
  <si>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</si>
  <si>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</si>
  <si>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</si>
  <si>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</si>
  <si>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</si>
  <si>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</si>
  <si>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</si>
  <si>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</si>
  <si>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</si>
  <si>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</si>
  <si>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</si>
  <si>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</si>
  <si>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</si>
  <si>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</si>
  <si>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</si>
  <si>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</si>
  <si>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</si>
  <si>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</si>
  <si>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</si>
  <si>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</si>
  <si>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</si>
  <si>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</si>
  <si>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</si>
  <si>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</si>
  <si>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</si>
  <si>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</si>
  <si>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</si>
  <si>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</si>
  <si>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</si>
  <si>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</si>
  <si>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</si>
  <si>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</si>
  <si>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</si>
  <si>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</si>
  <si>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</si>
  <si>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</si>
  <si>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</si>
  <si>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</si>
  <si>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</si>
  <si>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</si>
  <si>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</si>
  <si>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</si>
  <si>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</si>
  <si>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</si>
  <si>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</si>
  <si>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</si>
  <si>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</si>
  <si>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</si>
  <si>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</si>
  <si>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</si>
  <si>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</si>
  <si>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</si>
  <si>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</si>
  <si>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</si>
  <si>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</si>
  <si>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</si>
  <si>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</si>
  <si>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</si>
  <si>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</si>
  <si>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</si>
  <si>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</si>
  <si>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</si>
  <si>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</si>
  <si>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</si>
  <si>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</si>
  <si>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</si>
  <si>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</si>
  <si>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</si>
  <si>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</si>
  <si>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</si>
  <si>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</si>
  <si>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</si>
  <si>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</si>
  <si>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</si>
  <si>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</si>
  <si>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</si>
  <si>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</si>
  <si>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</si>
  <si>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</si>
  <si>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</si>
  <si>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</si>
  <si>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</si>
  <si>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</si>
  <si>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</si>
  <si>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</si>
  <si>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</si>
  <si>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</si>
  <si>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</si>
  <si>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</si>
  <si>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</si>
  <si>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</si>
  <si>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</si>
  <si>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</si>
  <si>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</si>
  <si>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</si>
  <si>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</si>
  <si>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</si>
  <si>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</si>
  <si>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</si>
  <si>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</si>
  <si>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</si>
  <si>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</si>
  <si>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</si>
  <si>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</si>
  <si>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</si>
  <si>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</si>
  <si>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</si>
  <si>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</si>
  <si>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</si>
  <si>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</si>
  <si>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</si>
  <si>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</si>
  <si>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</si>
  <si>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</si>
  <si>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</si>
  <si>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</si>
  <si>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</si>
  <si>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</si>
  <si>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</si>
  <si>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</si>
  <si>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</si>
  <si>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</si>
  <si>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</si>
  <si>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</si>
  <si>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</si>
  <si>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</si>
  <si>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</si>
  <si>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</si>
  <si>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</si>
  <si>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</si>
  <si>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</si>
  <si>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</si>
  <si>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</si>
  <si>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</si>
  <si>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</si>
  <si>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</si>
  <si>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</si>
  <si>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</si>
  <si>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</si>
  <si>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</si>
  <si>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</si>
  <si>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</si>
  <si>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</si>
  <si>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</si>
  <si>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</si>
  <si>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</si>
  <si>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</si>
  <si>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</si>
  <si>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</si>
  <si>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</si>
  <si>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</si>
  <si>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</si>
  <si>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</si>
  <si>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</si>
  <si>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</si>
  <si>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</si>
  <si>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</si>
  <si>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</si>
  <si>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</si>
  <si>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</si>
  <si>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</si>
  <si>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</si>
  <si>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</si>
  <si>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</si>
  <si>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</si>
  <si>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</si>
  <si>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</si>
  <si>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</si>
  <si>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</si>
  <si>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</si>
  <si>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</si>
  <si>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</si>
  <si>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</si>
  <si>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</si>
  <si>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</si>
  <si>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</si>
  <si>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</si>
  <si>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</si>
  <si>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</si>
  <si>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</si>
  <si>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</si>
  <si>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</si>
  <si>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</si>
  <si>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</si>
  <si>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</si>
  <si>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</si>
  <si>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</si>
  <si>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</si>
  <si>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</si>
  <si>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</si>
  <si>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</si>
  <si>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</si>
  <si>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</si>
  <si>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</si>
  <si>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</si>
  <si>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</si>
  <si>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</si>
  <si>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</si>
  <si>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</si>
  <si>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</si>
  <si>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</si>
  <si>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</si>
  <si>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</si>
  <si>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</si>
  <si>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</si>
  <si>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</si>
  <si>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</si>
  <si>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</si>
  <si>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</si>
  <si>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</si>
  <si>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</si>
  <si>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</si>
  <si>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</si>
  <si>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</si>
  <si>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</si>
  <si>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</si>
  <si>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</si>
  <si>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</si>
  <si>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</si>
  <si>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</si>
  <si>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</si>
  <si>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</si>
  <si>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</si>
  <si>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</si>
  <si>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</si>
  <si>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</si>
  <si>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</si>
  <si>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</si>
  <si>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</si>
  <si>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</si>
  <si>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</si>
  <si>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</si>
  <si>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</si>
  <si>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</si>
  <si>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</si>
  <si>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</si>
  <si>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</si>
  <si>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</si>
  <si>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</si>
  <si>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</si>
  <si>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</si>
  <si>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</si>
  <si>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</si>
  <si>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</si>
  <si>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</si>
  <si>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</si>
  <si>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</si>
  <si>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</si>
  <si>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</si>
  <si>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</si>
  <si>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</si>
  <si>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</si>
  <si>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</si>
  <si>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</si>
  <si>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</si>
  <si>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</si>
  <si>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</si>
  <si>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</si>
  <si>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</si>
  <si>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</si>
  <si>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</si>
  <si>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</si>
  <si>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</si>
  <si>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</si>
  <si>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</si>
  <si>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</si>
  <si>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</si>
  <si>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</si>
  <si>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</si>
  <si>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</si>
  <si>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</si>
  <si>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</si>
  <si>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</si>
  <si>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</si>
  <si>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</si>
  <si>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</si>
  <si>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</si>
  <si>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</si>
  <si>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</si>
  <si>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</si>
  <si>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</si>
  <si>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</si>
  <si>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</si>
  <si>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</si>
  <si>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</si>
  <si>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</si>
  <si>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</si>
  <si>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</si>
  <si>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</si>
  <si>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</si>
  <si>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</si>
  <si>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</si>
  <si>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</si>
  <si>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</si>
  <si>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</si>
  <si>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</si>
  <si>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</si>
  <si>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</si>
  <si>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</si>
  <si>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</si>
  <si>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</si>
  <si>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</si>
  <si>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</si>
  <si>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</si>
  <si>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</si>
  <si>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</si>
  <si>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</si>
  <si>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</si>
  <si>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</si>
  <si>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</si>
  <si>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</si>
  <si>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</si>
  <si>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</si>
  <si>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</si>
  <si>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</si>
  <si>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</si>
  <si>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</si>
  <si>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</si>
  <si>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</si>
  <si>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</si>
  <si>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</si>
  <si>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</si>
  <si>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</si>
  <si>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</si>
  <si>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</si>
  <si>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</si>
  <si>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</si>
  <si>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</si>
  <si>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</si>
  <si>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</si>
  <si>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</si>
  <si>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</si>
  <si>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</si>
  <si>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</si>
  <si>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</si>
  <si>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</si>
  <si>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</si>
  <si>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</si>
  <si>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</si>
  <si>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</si>
  <si>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</si>
  <si>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</si>
  <si>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</si>
  <si>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</si>
  <si>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</si>
  <si>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</si>
  <si>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</si>
  <si>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</si>
  <si>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</si>
  <si>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</si>
  <si>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</si>
  <si>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</si>
  <si>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</si>
  <si>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</si>
  <si>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</si>
  <si>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</si>
  <si>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</si>
  <si>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</si>
  <si>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</si>
  <si>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</si>
  <si>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</si>
  <si>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</si>
  <si>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</si>
  <si>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</si>
  <si>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</si>
  <si>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</si>
  <si>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</si>
  <si>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</si>
  <si>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</si>
  <si>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</si>
  <si>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</si>
  <si>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</si>
  <si>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</si>
  <si>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</si>
  <si>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</si>
  <si>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</si>
  <si>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</si>
  <si>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</si>
  <si>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</si>
  <si>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</si>
  <si>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</si>
  <si>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</si>
  <si>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</si>
  <si>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</si>
  <si>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</si>
  <si>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</si>
  <si>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</si>
  <si>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</si>
  <si>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</si>
  <si>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</si>
  <si>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</si>
  <si>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</si>
  <si>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</si>
  <si>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</si>
  <si>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</si>
  <si>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</si>
  <si>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</si>
  <si>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</si>
  <si>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</si>
  <si>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</si>
  <si>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</si>
  <si>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</si>
  <si>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</si>
  <si>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</si>
  <si>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</si>
  <si>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</si>
  <si>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</si>
  <si>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</si>
  <si>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</si>
  <si>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</si>
  <si>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</si>
  <si>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</si>
  <si>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</si>
  <si>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</si>
  <si>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</si>
  <si>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</si>
  <si>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</si>
  <si>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</si>
  <si>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</si>
  <si>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</si>
  <si>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</si>
  <si>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</si>
  <si>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</si>
  <si>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</si>
  <si>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</si>
  <si>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</si>
  <si>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</si>
  <si>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</si>
  <si>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</si>
  <si>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</si>
  <si>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</si>
  <si>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</si>
  <si>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</si>
  <si>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</si>
  <si>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</si>
  <si>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</si>
  <si>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</si>
  <si>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</si>
  <si>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</si>
  <si>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</si>
  <si>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</si>
  <si>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</si>
  <si>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</si>
  <si>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</si>
  <si>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</si>
  <si>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</si>
  <si>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</si>
  <si>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</si>
  <si>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</si>
  <si>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</si>
  <si>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</si>
  <si>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</si>
  <si>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</si>
  <si>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</si>
  <si>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</si>
  <si>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</si>
  <si>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</si>
  <si>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</si>
  <si>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</si>
  <si>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</si>
  <si>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</si>
  <si>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</si>
  <si>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</si>
  <si>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</si>
  <si>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</si>
  <si>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</si>
  <si>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</si>
  <si>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</si>
  <si>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</si>
  <si>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</si>
  <si>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</si>
  <si>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</si>
  <si>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</si>
  <si>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</si>
  <si>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</si>
  <si>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</si>
  <si>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</si>
  <si>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</si>
  <si>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</si>
  <si>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</si>
  <si>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</si>
  <si>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</si>
  <si>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</si>
  <si>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</si>
  <si>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</si>
  <si>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</si>
  <si>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</si>
  <si>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</si>
  <si>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</si>
  <si>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</si>
  <si>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</si>
  <si>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</si>
  <si>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</si>
  <si>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</si>
  <si>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</si>
  <si>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</si>
  <si>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</si>
  <si>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</si>
  <si>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</si>
  <si>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</si>
  <si>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</si>
  <si>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</si>
  <si>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</si>
  <si>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</si>
  <si>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</si>
  <si>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</si>
  <si>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</si>
  <si>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</si>
  <si>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</si>
  <si>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</si>
  <si>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</si>
  <si>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</si>
  <si>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</si>
  <si>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</si>
  <si>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</si>
  <si>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</si>
  <si>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</si>
  <si>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</si>
  <si>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</si>
  <si>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</si>
  <si>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</si>
  <si>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</si>
  <si>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</si>
  <si>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</si>
  <si>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</si>
  <si>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</si>
  <si>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</si>
  <si>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</si>
  <si>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</si>
  <si>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</si>
  <si>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</si>
  <si>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</si>
  <si>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</si>
  <si>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</si>
  <si>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</si>
  <si>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</si>
  <si>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</si>
  <si>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</si>
  <si>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</si>
  <si>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</si>
  <si>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</si>
  <si>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</si>
  <si>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</si>
  <si>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</si>
  <si>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</si>
  <si>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</si>
  <si>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</si>
  <si>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</si>
  <si>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</si>
  <si>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</si>
  <si>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</si>
  <si>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</si>
  <si>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</si>
  <si>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</si>
  <si>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</si>
  <si>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</si>
  <si>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</si>
  <si>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</si>
  <si>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</si>
  <si>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</si>
  <si>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</si>
  <si>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</si>
  <si>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</si>
  <si>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</si>
  <si>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</si>
  <si>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</si>
  <si>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</si>
  <si>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</si>
  <si>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</si>
  <si>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</si>
  <si>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</si>
  <si>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</si>
  <si>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</si>
  <si>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</si>
  <si>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</si>
  <si>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</si>
  <si>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</si>
  <si>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</si>
  <si>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</si>
  <si>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</si>
  <si>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</si>
  <si>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</si>
  <si>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</si>
  <si>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</si>
  <si>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</si>
  <si>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</si>
  <si>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</si>
  <si>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</si>
  <si>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</si>
  <si>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</si>
  <si>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</si>
  <si>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</si>
  <si>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</si>
  <si>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</si>
  <si>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</si>
  <si>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</si>
  <si>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</si>
  <si>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</si>
  <si>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</si>
  <si>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</si>
  <si>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</si>
  <si>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</si>
  <si>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</si>
  <si>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</si>
  <si>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</si>
  <si>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</si>
  <si>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</si>
  <si>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</si>
  <si>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</si>
  <si>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</si>
  <si>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</si>
  <si>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</si>
  <si>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</si>
  <si>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</si>
  <si>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</si>
  <si>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</si>
  <si>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</si>
  <si>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</si>
  <si>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</si>
  <si>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</si>
  <si>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</si>
  <si>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</si>
  <si>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</si>
  <si>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</si>
  <si>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</si>
  <si>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</si>
  <si>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</si>
  <si>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</si>
  <si>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</si>
  <si>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</si>
  <si>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</si>
  <si>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</si>
  <si>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</si>
  <si>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</si>
  <si>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</si>
  <si>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</si>
  <si>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</si>
  <si>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</si>
  <si>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</si>
  <si>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</si>
  <si>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</si>
  <si>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</si>
  <si>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</si>
  <si>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</si>
  <si>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</si>
  <si>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</si>
  <si>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</si>
  <si>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</si>
  <si>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</si>
  <si>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</si>
  <si>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</si>
  <si>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</si>
  <si>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</si>
  <si>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</si>
  <si>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</si>
  <si>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</si>
  <si>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</si>
  <si>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</si>
  <si>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</si>
  <si>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</si>
  <si>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</si>
  <si>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</si>
  <si>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</si>
  <si>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</si>
  <si>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</si>
  <si>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</si>
  <si>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</si>
  <si>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</si>
  <si>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</si>
  <si>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</si>
  <si>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</si>
  <si>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</si>
  <si>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</si>
  <si>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</si>
  <si>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</si>
  <si>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</si>
  <si>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</si>
  <si>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</si>
  <si>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</si>
  <si>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</si>
  <si>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</si>
  <si>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</si>
  <si>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</si>
  <si>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</si>
  <si>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</si>
  <si>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</si>
  <si>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</si>
  <si>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</si>
  <si>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</si>
  <si>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</si>
  <si>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</si>
  <si>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</si>
  <si>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</si>
  <si>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</si>
  <si>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</si>
  <si>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</si>
  <si>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</si>
  <si>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</si>
  <si>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</si>
  <si>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</si>
  <si>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</si>
  <si>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</si>
  <si>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</si>
  <si>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</si>
  <si>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</si>
  <si>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</si>
  <si>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</si>
  <si>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</si>
  <si>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</si>
  <si>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</si>
  <si>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</si>
  <si>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</si>
  <si>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</si>
  <si>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</si>
  <si>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</si>
  <si>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</si>
  <si>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</si>
  <si>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</si>
  <si>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</si>
  <si>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</si>
  <si>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</si>
  <si>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</si>
  <si>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</si>
  <si>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</si>
  <si>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</si>
  <si>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</si>
  <si>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</si>
  <si>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</si>
  <si>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</si>
  <si>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</si>
  <si>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</si>
  <si>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</si>
  <si>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</si>
  <si>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</si>
  <si>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</si>
  <si>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</si>
  <si>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</si>
  <si>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</si>
  <si>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</si>
  <si>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</si>
  <si>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</si>
  <si>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</si>
  <si>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</si>
  <si>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</si>
  <si>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</si>
  <si>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</si>
  <si>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</si>
  <si>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</si>
  <si>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</si>
  <si>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</si>
  <si>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</si>
  <si>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</si>
  <si>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</si>
  <si>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</si>
  <si>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</si>
  <si>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</si>
  <si>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</si>
  <si>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</si>
  <si>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</si>
  <si>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</si>
  <si>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</si>
  <si>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</si>
  <si>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</si>
  <si>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</si>
  <si>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</si>
  <si>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</si>
  <si>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</si>
  <si>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</si>
  <si>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</si>
  <si>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</si>
  <si>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</si>
  <si>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</si>
  <si>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</si>
  <si>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</si>
  <si>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</si>
  <si>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</si>
  <si>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</si>
  <si>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</si>
  <si>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</si>
  <si>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</si>
  <si>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</si>
  <si>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</si>
  <si>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</si>
  <si>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</si>
  <si>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</si>
  <si>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</si>
  <si>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</si>
  <si>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</si>
  <si>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</si>
  <si>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</si>
  <si>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</si>
  <si>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</si>
  <si>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</si>
  <si>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</si>
  <si>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</si>
  <si>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</si>
  <si>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</si>
  <si>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</si>
  <si>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</si>
  <si>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</si>
  <si>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</si>
  <si>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</si>
  <si>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</si>
  <si>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</si>
  <si>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</si>
  <si>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</si>
  <si>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</si>
  <si>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</si>
  <si>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</si>
  <si>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</si>
  <si>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</si>
  <si>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</si>
  <si>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</si>
  <si>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</si>
  <si>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</si>
  <si>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</si>
  <si>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</si>
  <si>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</si>
  <si>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</si>
  <si>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</si>
  <si>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</si>
  <si>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</si>
  <si>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</si>
  <si>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</si>
  <si>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</si>
  <si>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</si>
  <si>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</si>
  <si>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</si>
  <si>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</si>
  <si>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</si>
  <si>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</si>
  <si>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</si>
  <si>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</si>
  <si>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</si>
  <si>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</si>
  <si>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</si>
  <si>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</si>
  <si>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</si>
  <si>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</si>
  <si>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</si>
  <si>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</si>
  <si>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</si>
  <si>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</si>
  <si>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</si>
  <si>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</si>
  <si>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</si>
  <si>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</si>
  <si>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</si>
  <si>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</si>
  <si>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</si>
  <si>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</si>
  <si>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</si>
  <si>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</si>
  <si>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</si>
  <si>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</si>
  <si>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</si>
  <si>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</si>
  <si>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</si>
  <si>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</si>
  <si>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</si>
  <si>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</si>
  <si>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</si>
  <si>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</si>
  <si>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</si>
  <si>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</si>
  <si>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</si>
  <si>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</si>
  <si>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</si>
  <si>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</si>
  <si>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</si>
  <si>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</si>
  <si>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</si>
  <si>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</si>
  <si>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</si>
  <si>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</si>
  <si>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</si>
  <si>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</si>
  <si>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</si>
  <si>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</si>
  <si>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</si>
  <si>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</si>
  <si>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</si>
  <si>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</si>
  <si>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</si>
  <si>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</si>
  <si>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</si>
  <si>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</si>
  <si>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</si>
  <si>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</si>
  <si>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</si>
  <si>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</si>
  <si>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</si>
  <si>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</si>
  <si>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</si>
  <si>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</si>
  <si>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</si>
  <si>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</si>
  <si>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</si>
  <si>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</si>
  <si>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</si>
  <si>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</si>
  <si>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</si>
  <si>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</si>
  <si>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</si>
  <si>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</si>
  <si>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</si>
  <si>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</si>
  <si>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</si>
  <si>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</si>
  <si>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</si>
  <si>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</si>
  <si>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</si>
  <si>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</si>
  <si>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</si>
  <si>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</si>
  <si>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</si>
  <si>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</si>
  <si>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</si>
  <si>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</si>
  <si>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</si>
  <si>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</si>
  <si>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</si>
  <si>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</si>
  <si>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</si>
  <si>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</si>
  <si>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</si>
  <si>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</si>
  <si>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</si>
  <si>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</si>
  <si>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</si>
  <si>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</si>
  <si>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</si>
  <si>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</si>
  <si>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</si>
  <si>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</si>
  <si>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</si>
  <si>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</si>
  <si>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</si>
  <si>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</si>
  <si>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</si>
  <si>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</si>
  <si>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</si>
  <si>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</si>
  <si>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</si>
  <si>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</si>
  <si>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</si>
  <si>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</si>
  <si>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</si>
  <si>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</si>
  <si>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</si>
  <si>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</si>
  <si>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</si>
  <si>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</si>
  <si>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</si>
  <si>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</si>
  <si>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</si>
  <si>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</si>
  <si>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</si>
  <si>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</si>
  <si>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</si>
  <si>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</si>
  <si>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</si>
  <si>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</si>
  <si>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</si>
  <si>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</si>
  <si>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</si>
  <si>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</si>
  <si>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</si>
  <si>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</si>
  <si>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</si>
  <si>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</si>
  <si>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</si>
  <si>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</si>
  <si>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</si>
  <si>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</si>
  <si>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</si>
  <si>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</si>
  <si>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</si>
  <si>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</si>
  <si>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</si>
  <si>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</si>
  <si>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</si>
  <si>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</si>
  <si>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</si>
  <si>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</si>
  <si>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</si>
  <si>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</si>
  <si>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</si>
  <si>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</si>
  <si>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</si>
  <si>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</si>
  <si>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</si>
  <si>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</si>
  <si>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</si>
  <si>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</si>
  <si>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</si>
  <si>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</si>
  <si>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</si>
  <si>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</si>
  <si>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</si>
  <si>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</si>
  <si>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</si>
  <si>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</si>
  <si>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</si>
  <si>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</si>
  <si>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</si>
  <si>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</si>
  <si>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</si>
  <si>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</si>
  <si>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</si>
  <si>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</si>
  <si>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</si>
  <si>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</si>
  <si>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</si>
  <si>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</si>
  <si>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</si>
  <si>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</si>
  <si>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</si>
  <si>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</si>
  <si>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</si>
  <si>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</si>
  <si>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</si>
  <si>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</si>
  <si>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</si>
  <si>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</si>
  <si>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</si>
  <si>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</si>
  <si>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</si>
  <si>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</si>
  <si>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</si>
  <si>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</si>
  <si>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</si>
  <si>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</si>
  <si>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</si>
  <si>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</si>
  <si>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</si>
  <si>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</si>
  <si>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</si>
  <si>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</si>
  <si>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</si>
  <si>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</si>
  <si>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</si>
  <si>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</si>
  <si>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</si>
  <si>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</si>
  <si>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</si>
  <si>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</si>
  <si>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</si>
  <si>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</si>
  <si>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</si>
  <si>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</si>
  <si>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</si>
  <si>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</si>
  <si>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</si>
  <si>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</si>
  <si>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</si>
  <si>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</si>
  <si>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</si>
  <si>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</si>
  <si>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</si>
  <si>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</si>
  <si>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</si>
  <si>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</si>
  <si>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</si>
  <si>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</si>
  <si>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</si>
  <si>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</si>
  <si>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</si>
  <si>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</si>
  <si>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</si>
  <si>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</si>
  <si>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</si>
  <si>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</si>
  <si>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</si>
  <si>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</si>
  <si>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</si>
  <si>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</si>
  <si>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</si>
  <si>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</si>
  <si>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</si>
  <si>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</si>
  <si>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</si>
  <si>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</si>
  <si>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</si>
  <si>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</si>
  <si>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</si>
  <si>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</si>
  <si>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</si>
  <si>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</si>
  <si>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</si>
  <si>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</si>
  <si>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</si>
  <si>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</si>
  <si>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</si>
  <si>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</si>
  <si>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</si>
  <si>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</si>
  <si>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</si>
  <si>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</si>
  <si>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</si>
  <si>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</si>
  <si>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</si>
  <si>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</si>
  <si>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</si>
  <si>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</si>
  <si>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</si>
  <si>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</si>
  <si>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</si>
  <si>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</si>
  <si>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</si>
  <si>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</si>
  <si>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</si>
  <si>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</si>
  <si>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</si>
  <si>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</si>
  <si>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</si>
  <si>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</si>
  <si>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</si>
  <si>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</si>
  <si>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</si>
  <si>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</si>
  <si>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</si>
  <si>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</si>
  <si>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</si>
  <si>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</si>
  <si>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</si>
  <si>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</si>
  <si>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</si>
  <si>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</si>
  <si>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</si>
  <si>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</si>
  <si>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</si>
  <si>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</si>
  <si>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</si>
  <si>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</si>
  <si>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</si>
  <si>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</si>
  <si>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</si>
  <si>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</si>
  <si>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</si>
  <si>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</si>
  <si>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</si>
  <si>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</si>
  <si>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</si>
  <si>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</si>
  <si>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</si>
  <si>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</si>
  <si>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</si>
  <si>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</si>
  <si>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</si>
  <si>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</si>
  <si>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</si>
  <si>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</si>
  <si>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</si>
  <si>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</si>
  <si>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</si>
  <si>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</si>
  <si>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</si>
  <si>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</si>
  <si>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</si>
  <si>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</si>
  <si>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</si>
  <si>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</si>
  <si>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</si>
  <si>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</si>
  <si>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</si>
  <si>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</si>
  <si>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</si>
  <si>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</si>
  <si>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</si>
  <si>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</si>
  <si>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</si>
  <si>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</si>
  <si>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</si>
  <si>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</si>
  <si>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</si>
  <si>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</si>
  <si>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</si>
  <si>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</si>
  <si>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</si>
  <si>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</si>
  <si>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</si>
  <si>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</si>
  <si>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</si>
  <si>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</si>
  <si>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</si>
  <si>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</si>
  <si>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</si>
  <si>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</si>
  <si>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</si>
  <si>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</si>
  <si>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</si>
  <si>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</si>
  <si>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</si>
  <si>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</si>
  <si>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</si>
  <si>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</si>
  <si>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</si>
  <si>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</si>
  <si>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</si>
  <si>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</si>
  <si>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</si>
  <si>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</si>
  <si>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</si>
  <si>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</si>
  <si>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</si>
  <si>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</si>
  <si>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</si>
  <si>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</si>
  <si>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</si>
  <si>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</si>
  <si>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</si>
  <si>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</si>
  <si>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</si>
  <si>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</si>
  <si>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</si>
  <si>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</si>
  <si>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</si>
  <si>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</si>
  <si>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</si>
  <si>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</si>
  <si>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</si>
  <si>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</si>
  <si>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</si>
  <si>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</si>
  <si>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</si>
  <si>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</si>
  <si>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</si>
  <si>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</si>
  <si>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</si>
  <si>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</si>
  <si>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</si>
  <si>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</si>
  <si>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</si>
  <si>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</si>
  <si>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</si>
  <si>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</si>
  <si>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</si>
  <si>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</si>
  <si>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</si>
  <si>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</si>
  <si>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</si>
  <si>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</si>
  <si>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</si>
  <si>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</si>
  <si>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</si>
  <si>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</si>
  <si>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</si>
  <si>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</si>
  <si>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</si>
  <si>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</si>
  <si>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</si>
  <si>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</si>
  <si>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</si>
  <si>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</si>
  <si>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</si>
  <si>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</si>
  <si>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</si>
  <si>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</si>
  <si>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</si>
  <si>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</si>
  <si>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</si>
  <si>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</si>
  <si>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</si>
  <si>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</si>
  <si>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</si>
  <si>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</si>
  <si>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</si>
  <si>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</si>
  <si>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</si>
  <si>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</si>
  <si>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</si>
  <si>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</si>
  <si>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</si>
  <si>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</si>
  <si>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</si>
  <si>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</si>
  <si>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</si>
  <si>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</si>
  <si>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</si>
  <si>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</si>
  <si>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</si>
  <si>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</si>
  <si>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</si>
  <si>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</si>
  <si>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</si>
  <si>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</si>
  <si>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</si>
  <si>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</si>
  <si>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</si>
  <si>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</si>
  <si>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</si>
  <si>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</si>
  <si>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</si>
  <si>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</si>
  <si>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</si>
  <si>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</si>
  <si>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</si>
  <si>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</si>
  <si>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</si>
  <si>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</si>
  <si>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</si>
  <si>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</si>
  <si>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</si>
  <si>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</si>
  <si>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</si>
  <si>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</si>
  <si>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</si>
  <si>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</si>
  <si>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</si>
  <si>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</si>
  <si>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</si>
  <si>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</si>
  <si>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</si>
  <si>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</si>
  <si>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</si>
  <si>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</si>
  <si>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</si>
  <si>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</si>
  <si>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</si>
  <si>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</si>
  <si>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</si>
  <si>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</si>
  <si>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</si>
  <si>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</si>
  <si>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</si>
  <si>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</si>
  <si>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</si>
  <si>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</si>
  <si>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</si>
  <si>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</si>
  <si>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</si>
  <si>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</si>
  <si>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</si>
  <si>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</si>
  <si>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</si>
  <si>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</si>
  <si>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</si>
  <si>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</si>
  <si>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</si>
  <si>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</si>
  <si>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</si>
  <si>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</si>
  <si>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</si>
  <si>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</si>
  <si>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</si>
  <si>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</si>
  <si>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</si>
  <si>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</si>
  <si>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</si>
  <si>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</si>
  <si>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</si>
  <si>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</si>
  <si>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</si>
  <si>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</si>
  <si>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</si>
  <si>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</si>
  <si>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</si>
  <si>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</si>
  <si>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</si>
  <si>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</si>
  <si>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</si>
  <si>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</si>
  <si>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</si>
  <si>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</si>
  <si>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</si>
  <si>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</si>
  <si>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</si>
  <si>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</si>
  <si>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</si>
  <si>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</si>
  <si>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</si>
  <si>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</si>
  <si>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</si>
  <si>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</si>
  <si>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</si>
  <si>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</si>
  <si>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</si>
  <si>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</si>
  <si>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</si>
  <si>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</si>
  <si>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</si>
  <si>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</si>
  <si>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</si>
  <si>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</si>
  <si>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</si>
  <si>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</si>
  <si>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</si>
  <si>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</si>
  <si>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</si>
  <si>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</si>
  <si>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</si>
  <si>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</si>
  <si>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</si>
  <si>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</si>
  <si>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</si>
  <si>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</si>
  <si>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</si>
  <si>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</si>
  <si>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</si>
  <si>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</si>
  <si>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</si>
  <si>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</si>
  <si>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</si>
  <si>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</si>
  <si>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</si>
  <si>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</si>
  <si>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</si>
  <si>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</si>
  <si>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</si>
  <si>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</si>
  <si>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</si>
  <si>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</si>
  <si>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</si>
  <si>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</si>
  <si>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</si>
  <si>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</si>
  <si>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</si>
  <si>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</si>
  <si>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</si>
  <si>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</si>
  <si>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</si>
  <si>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</si>
  <si>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</si>
  <si>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</si>
  <si>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</si>
  <si>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</si>
  <si>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</si>
  <si>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</si>
  <si>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</si>
  <si>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</si>
  <si>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</si>
  <si>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</si>
  <si>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</si>
  <si>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</si>
  <si>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</si>
  <si>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</si>
  <si>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</si>
  <si>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</si>
  <si>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</si>
  <si>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</si>
  <si>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</si>
  <si>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</si>
  <si>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</si>
  <si>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</si>
  <si>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</si>
  <si>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</si>
  <si>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</si>
  <si>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</si>
  <si>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</si>
  <si>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</si>
  <si>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</si>
  <si>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</si>
  <si>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</si>
  <si>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</si>
  <si>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</si>
  <si>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</si>
  <si>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</si>
  <si>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</si>
  <si>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</si>
  <si>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</si>
  <si>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</si>
  <si>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</si>
  <si>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</si>
  <si>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</si>
  <si>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</si>
  <si>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</si>
  <si>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</si>
  <si>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</si>
  <si>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</si>
  <si>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</si>
  <si>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</si>
  <si>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</si>
  <si>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</si>
  <si>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</si>
  <si>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</si>
  <si>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</si>
  <si>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</si>
  <si>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</si>
  <si>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</si>
  <si>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</si>
  <si>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</si>
  <si>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</si>
  <si>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</si>
  <si>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</si>
  <si>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</si>
  <si>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</si>
  <si>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</si>
  <si>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</si>
  <si>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</si>
  <si>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</si>
  <si>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</si>
  <si>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</si>
  <si>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</si>
  <si>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</si>
  <si>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</si>
  <si>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</si>
  <si>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</si>
  <si>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</si>
  <si>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</si>
  <si>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</si>
  <si>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</si>
  <si>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</si>
  <si>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</si>
  <si>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</si>
  <si>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</si>
  <si>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</si>
  <si>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</si>
  <si>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</si>
  <si>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</si>
  <si>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</si>
  <si>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</si>
  <si>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</si>
  <si>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</si>
  <si>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</si>
  <si>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</si>
  <si>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</si>
  <si>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</si>
  <si>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</si>
  <si>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</si>
  <si>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</si>
  <si>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</si>
  <si>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</si>
  <si>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</si>
  <si>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</si>
  <si>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</si>
  <si>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</si>
  <si>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</si>
  <si>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</si>
  <si>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</si>
  <si>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</si>
  <si>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</si>
  <si>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</si>
  <si>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</si>
  <si>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</si>
  <si>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</si>
  <si>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</si>
  <si>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</si>
  <si>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</si>
  <si>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</si>
  <si>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</si>
  <si>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</si>
  <si>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</si>
  <si>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</si>
  <si>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</si>
  <si>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</si>
  <si>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</si>
  <si>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</si>
  <si>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</si>
  <si>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</si>
  <si>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</si>
  <si>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</si>
  <si>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</si>
  <si>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</si>
  <si>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</si>
  <si>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</si>
  <si>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</si>
  <si>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</si>
  <si>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</si>
  <si>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</si>
  <si>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</si>
  <si>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</si>
  <si>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</si>
  <si>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</si>
  <si>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</si>
  <si>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</si>
  <si>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</si>
  <si>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</si>
  <si>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</si>
  <si>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</si>
  <si>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</si>
  <si>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</si>
  <si>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</si>
  <si>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</si>
  <si>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</si>
  <si>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</si>
  <si>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</si>
  <si>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</si>
  <si>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</si>
  <si>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</si>
  <si>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</si>
  <si>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</si>
  <si>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</si>
  <si>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</si>
  <si>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</si>
  <si>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</si>
  <si>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</si>
  <si>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</si>
  <si>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</si>
  <si>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</si>
  <si>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</si>
  <si>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</si>
  <si>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</si>
  <si>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</si>
  <si>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</si>
  <si>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</si>
  <si>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</si>
  <si>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</si>
  <si>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</si>
  <si>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</si>
  <si>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</si>
  <si>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</si>
  <si>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</si>
  <si>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</si>
  <si>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</si>
  <si>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</si>
  <si>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</si>
  <si>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</si>
  <si>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</si>
  <si>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</si>
  <si>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</si>
  <si>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</si>
  <si>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</si>
  <si>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</si>
  <si>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</si>
  <si>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</si>
  <si>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</si>
  <si>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</si>
  <si>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</si>
  <si>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</si>
  <si>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</si>
  <si>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</si>
  <si>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</si>
  <si>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</si>
  <si>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</si>
  <si>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</si>
  <si>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</si>
  <si>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</si>
  <si>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</si>
  <si>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</si>
  <si>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</si>
  <si>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</si>
  <si>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</si>
  <si>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</si>
  <si>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</si>
  <si>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</si>
  <si>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</si>
  <si>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</si>
  <si>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</si>
  <si>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</si>
  <si>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</si>
  <si>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</si>
  <si>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</si>
  <si>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</si>
  <si>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</si>
  <si>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</si>
  <si>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</si>
  <si>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</si>
  <si>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</si>
  <si>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</si>
  <si>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</si>
  <si>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</si>
  <si>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</si>
  <si>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</si>
  <si>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</si>
  <si>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</si>
  <si>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</si>
  <si>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</si>
  <si>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</si>
  <si>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</si>
  <si>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</si>
  <si>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</si>
  <si>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</si>
  <si>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</si>
  <si>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</si>
  <si>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</si>
  <si>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</si>
  <si>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</si>
  <si>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</si>
  <si>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</si>
  <si>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</si>
  <si>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</si>
  <si>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</si>
  <si>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</si>
  <si>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</si>
  <si>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</si>
  <si>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</si>
  <si>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</si>
  <si>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</si>
  <si>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</si>
  <si>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</si>
  <si>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</si>
  <si>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</si>
  <si>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</si>
  <si>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</si>
  <si>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</si>
  <si>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</si>
  <si>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</si>
  <si>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</si>
  <si>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</si>
  <si>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</si>
  <si>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</si>
  <si>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</si>
  <si>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</si>
  <si>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</si>
  <si>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</si>
  <si>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</si>
  <si>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</si>
  <si>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</si>
  <si>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</si>
  <si>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</si>
  <si>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</si>
  <si>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</si>
  <si>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</si>
  <si>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</si>
  <si>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</si>
  <si>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</si>
  <si>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</si>
  <si>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</si>
  <si>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</si>
  <si>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</si>
  <si>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</si>
  <si>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</si>
  <si>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</si>
  <si>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</si>
  <si>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</si>
  <si>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</si>
  <si>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</si>
  <si>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</si>
  <si>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</si>
  <si>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</si>
  <si>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</si>
  <si>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</si>
  <si>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</si>
  <si>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</si>
  <si>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</si>
  <si>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</si>
  <si>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</si>
  <si>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</si>
  <si>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</si>
  <si>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</si>
  <si>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</si>
  <si>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</si>
  <si>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</si>
  <si>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</si>
  <si>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</si>
  <si>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</si>
  <si>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</si>
  <si>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</si>
  <si>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</si>
  <si>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</si>
  <si>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</si>
  <si>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</si>
  <si>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</si>
  <si>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</si>
  <si>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</si>
  <si>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</si>
  <si>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</si>
  <si>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</si>
  <si>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</si>
  <si>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</si>
  <si>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</si>
  <si>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</si>
  <si>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</si>
  <si>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</si>
  <si>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</si>
  <si>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</si>
  <si>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</si>
  <si>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</si>
  <si>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</si>
  <si>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</si>
  <si>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</si>
  <si>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</si>
  <si>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</si>
  <si>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</si>
  <si>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</si>
  <si>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</si>
  <si>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</si>
  <si>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</si>
  <si>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</si>
  <si>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</si>
  <si>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</si>
  <si>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</si>
  <si>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</si>
  <si>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</si>
  <si>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</si>
  <si>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</si>
  <si>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</si>
  <si>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</si>
  <si>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</si>
  <si>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</si>
  <si>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</si>
  <si>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</si>
  <si>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</si>
  <si>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</si>
  <si>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</si>
  <si>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</si>
  <si>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</si>
  <si>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</si>
  <si>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</si>
  <si>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</si>
  <si>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</si>
  <si>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</si>
  <si>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</si>
  <si>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</si>
  <si>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</si>
  <si>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</si>
  <si>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</si>
  <si>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</si>
  <si>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</si>
  <si>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</si>
  <si>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</si>
  <si>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</si>
  <si>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</si>
  <si>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</si>
  <si>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</si>
  <si>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</si>
  <si>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</si>
  <si>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</si>
  <si>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</si>
  <si>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</si>
  <si>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</si>
  <si>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</si>
  <si>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</si>
  <si>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</si>
  <si>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</si>
  <si>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</si>
  <si>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</si>
  <si>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</si>
  <si>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</si>
  <si>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</si>
  <si>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</si>
  <si>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</si>
  <si>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</si>
  <si>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</si>
  <si>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</si>
  <si>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</si>
  <si>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</si>
  <si>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</si>
  <si>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</si>
  <si>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</si>
  <si>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</si>
  <si>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</si>
  <si>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</si>
  <si>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</si>
  <si>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</si>
  <si>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</si>
  <si>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</si>
  <si>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</si>
  <si>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</si>
  <si>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</si>
  <si>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</si>
  <si>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</si>
  <si>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</si>
  <si>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</si>
  <si>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</si>
  <si>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</si>
  <si>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</si>
  <si>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</si>
  <si>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</si>
  <si>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</si>
  <si>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</si>
  <si>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</si>
  <si>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</si>
  <si>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</si>
  <si>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</si>
  <si>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</si>
  <si>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</si>
  <si>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</si>
  <si>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</si>
  <si>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</si>
  <si>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</si>
  <si>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</si>
  <si>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</si>
  <si>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</si>
  <si>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</si>
  <si>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</si>
  <si>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</si>
  <si>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</si>
  <si>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</si>
  <si>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</si>
  <si>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</si>
  <si>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</si>
  <si>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</si>
  <si>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</si>
  <si>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</si>
  <si>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</si>
  <si>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</si>
  <si>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</si>
  <si>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</si>
  <si>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</si>
  <si>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</si>
  <si>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</si>
  <si>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</si>
  <si>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</si>
  <si>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</si>
  <si>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</si>
  <si>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</si>
  <si>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</si>
  <si>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</si>
  <si>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</si>
  <si>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</si>
  <si>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</si>
  <si>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</si>
  <si>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</si>
  <si>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</si>
  <si>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</si>
  <si>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</si>
  <si>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</si>
  <si>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</si>
  <si>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</si>
  <si>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</si>
  <si>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</si>
  <si>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</si>
  <si>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</si>
  <si>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</si>
  <si>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</si>
  <si>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</si>
  <si>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</si>
  <si>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</si>
  <si>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</si>
  <si>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</si>
  <si>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</si>
  <si>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</si>
  <si>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</si>
  <si>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</si>
  <si>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</si>
  <si>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</si>
  <si>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</si>
  <si>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</si>
  <si>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</si>
  <si>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</si>
  <si>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</si>
  <si>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</si>
  <si>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</si>
  <si>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</si>
  <si>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</si>
  <si>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</si>
  <si>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</si>
  <si>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</si>
  <si>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</si>
  <si>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</si>
  <si>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</si>
  <si>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</si>
  <si>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</si>
  <si>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</si>
  <si>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</si>
  <si>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</si>
  <si>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</si>
  <si>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</si>
  <si>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</si>
  <si>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</si>
  <si>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</si>
  <si>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</si>
  <si>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</si>
  <si>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</si>
  <si>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</si>
  <si>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</si>
  <si>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</si>
  <si>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</si>
  <si>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</si>
  <si>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</si>
  <si>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</si>
  <si>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</si>
  <si>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</si>
  <si>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</si>
  <si>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</si>
  <si>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</si>
  <si>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</si>
  <si>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</si>
  <si>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</si>
  <si>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</si>
  <si>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</si>
  <si>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</si>
  <si>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</si>
  <si>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</si>
  <si>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</si>
  <si>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</si>
  <si>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</si>
  <si>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</si>
  <si>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</si>
  <si>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</si>
  <si>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</si>
  <si>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</si>
  <si>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</si>
  <si>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</si>
  <si>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</si>
  <si>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</si>
  <si>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</si>
  <si>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</si>
  <si>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</si>
  <si>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</si>
  <si>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</si>
  <si>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</si>
  <si>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</si>
  <si>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</si>
  <si>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</si>
  <si>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</si>
  <si>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</si>
  <si>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</si>
  <si>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</si>
  <si>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</si>
  <si>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</si>
  <si>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</si>
  <si>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</si>
  <si>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</si>
  <si>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</si>
  <si>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</si>
  <si>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</si>
  <si>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</si>
  <si>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</si>
  <si>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</si>
  <si>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</si>
  <si>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</si>
  <si>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</si>
  <si>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</si>
  <si>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</si>
  <si>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</si>
  <si>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</si>
  <si>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</si>
  <si>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</si>
  <si>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</si>
  <si>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</si>
  <si>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</si>
  <si>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</si>
  <si>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</si>
  <si>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</si>
  <si>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</si>
  <si>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</si>
  <si>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</si>
  <si>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</si>
  <si>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</si>
  <si>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</si>
  <si>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</si>
  <si>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</si>
  <si>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</si>
  <si>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</si>
  <si>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</si>
  <si>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</si>
  <si>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</si>
  <si>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</si>
  <si>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</si>
  <si>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</si>
  <si>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</si>
  <si>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</si>
  <si>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</si>
  <si>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</si>
  <si>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</si>
  <si>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</si>
  <si>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</si>
  <si>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</si>
  <si>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</si>
  <si>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</si>
  <si>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</si>
  <si>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</si>
  <si>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</si>
  <si>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</si>
  <si>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</si>
  <si>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</si>
  <si>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</si>
  <si>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</si>
  <si>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</si>
  <si>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</si>
  <si>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</si>
  <si>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</si>
  <si>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</si>
  <si>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</si>
  <si>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</si>
  <si>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</si>
  <si>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</si>
  <si>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</si>
  <si>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</si>
  <si>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</si>
  <si>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</si>
  <si>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</si>
  <si>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</si>
  <si>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</si>
  <si>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</si>
  <si>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</si>
  <si>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</si>
  <si>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</si>
  <si>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</si>
  <si>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</si>
  <si>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</si>
  <si>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</si>
  <si>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</si>
  <si>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</si>
  <si>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</si>
  <si>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</si>
  <si>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</si>
  <si>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</si>
  <si>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</si>
  <si>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</si>
  <si>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</si>
  <si>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</si>
  <si>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</si>
  <si>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</si>
  <si>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</si>
  <si>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</si>
  <si>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</si>
  <si>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</si>
  <si>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</si>
  <si>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</si>
  <si>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</si>
  <si>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</si>
  <si>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</si>
  <si>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</si>
  <si>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</si>
  <si>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</si>
  <si>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</si>
  <si>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</si>
  <si>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</si>
  <si>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</si>
  <si>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</si>
  <si>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</si>
  <si>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</si>
  <si>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</si>
  <si>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</si>
  <si>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</si>
  <si>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</si>
  <si>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</si>
  <si>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</si>
  <si>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</si>
  <si>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</si>
  <si>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</si>
  <si>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</si>
  <si>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</si>
  <si>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</si>
  <si>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</si>
  <si>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</si>
  <si>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</si>
  <si>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</si>
  <si>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</si>
  <si>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</si>
  <si>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</si>
  <si>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</si>
  <si>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</si>
  <si>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</si>
  <si>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</si>
  <si>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</si>
  <si>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</si>
  <si>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</si>
  <si>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</si>
  <si>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</si>
  <si>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</si>
  <si>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</si>
  <si>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</si>
  <si>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</si>
  <si>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</si>
  <si>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</si>
  <si>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</si>
  <si>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</si>
  <si>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</si>
  <si>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</si>
  <si>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</si>
  <si>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</si>
  <si>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</si>
  <si>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</si>
  <si>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</si>
  <si>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</si>
  <si>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</si>
  <si>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</si>
  <si>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</si>
  <si>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</si>
  <si>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</si>
  <si>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</si>
  <si>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</si>
  <si>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</si>
  <si>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</si>
  <si>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</si>
  <si>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</si>
  <si>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</si>
  <si>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</si>
  <si>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</si>
  <si>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</si>
  <si>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</si>
  <si>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</si>
  <si>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</si>
  <si>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</si>
  <si>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</si>
  <si>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</si>
  <si>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</si>
  <si>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</si>
  <si>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</si>
  <si>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</si>
  <si>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</si>
  <si>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</si>
  <si>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</si>
  <si>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</si>
  <si>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</si>
  <si>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</si>
  <si>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</si>
  <si>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</si>
  <si>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</si>
  <si>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</si>
  <si>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</si>
  <si>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</si>
  <si>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</si>
  <si>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</si>
  <si>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</si>
  <si>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</si>
  <si>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</si>
  <si>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</si>
  <si>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</si>
  <si>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</si>
  <si>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</si>
  <si>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</si>
  <si>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</si>
  <si>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</si>
  <si>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</si>
  <si>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</si>
  <si>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</si>
  <si>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</si>
  <si>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</si>
  <si>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</si>
  <si>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</si>
  <si>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</si>
  <si>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</si>
  <si>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</si>
  <si>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</si>
  <si>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</si>
  <si>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</si>
  <si>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</si>
  <si>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</si>
  <si>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</si>
  <si>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</si>
  <si>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</si>
  <si>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</si>
  <si>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</si>
  <si>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</si>
  <si>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</si>
  <si>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</si>
  <si>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</si>
  <si>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</si>
  <si>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</si>
  <si>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</si>
  <si>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</si>
  <si>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</si>
  <si>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</si>
  <si>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</si>
  <si>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</si>
  <si>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</si>
  <si>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</si>
  <si>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</si>
  <si>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</si>
  <si>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</si>
  <si>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</si>
  <si>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</si>
  <si>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</si>
  <si>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</si>
  <si>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</si>
  <si>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</si>
  <si>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</si>
  <si>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</si>
  <si>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</si>
  <si>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</si>
  <si>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</si>
  <si>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</si>
  <si>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</si>
  <si>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</si>
  <si>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</si>
  <si>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</si>
  <si>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</si>
  <si>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</si>
  <si>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</si>
  <si>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</si>
  <si>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</si>
  <si>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</si>
  <si>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</si>
  <si>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</si>
  <si>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</si>
  <si>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</si>
  <si>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</si>
  <si>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</si>
  <si>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</si>
  <si>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</si>
  <si>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</si>
  <si>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</si>
  <si>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</si>
  <si>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</si>
  <si>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</si>
  <si>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</si>
  <si>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</si>
  <si>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</si>
  <si>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</si>
  <si>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</si>
  <si>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</si>
  <si>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</si>
  <si>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</si>
  <si>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</si>
  <si>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</si>
  <si>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</si>
  <si>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</si>
  <si>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</si>
  <si>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</si>
  <si>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</si>
  <si>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</si>
  <si>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</si>
  <si>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</si>
  <si>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</si>
  <si>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</si>
  <si>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</si>
  <si>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</si>
  <si>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</si>
  <si>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</si>
  <si>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</si>
  <si>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</si>
  <si>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</si>
  <si>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</si>
  <si>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</si>
  <si>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</si>
  <si>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</si>
  <si>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</si>
  <si>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</si>
  <si>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</si>
  <si>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</si>
  <si>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</si>
  <si>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</si>
  <si>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</si>
  <si>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</si>
  <si>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</si>
  <si>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</si>
  <si>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</si>
  <si>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</si>
  <si>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</si>
  <si>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</si>
  <si>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</si>
  <si>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</si>
  <si>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</si>
  <si>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</si>
  <si>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</si>
  <si>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</si>
  <si>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</si>
  <si>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</si>
  <si>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</si>
  <si>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</si>
  <si>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</si>
  <si>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</si>
  <si>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</si>
  <si>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</si>
  <si>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</si>
  <si>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</si>
  <si>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</si>
  <si>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</si>
  <si>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</si>
  <si>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</si>
  <si>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</si>
  <si>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</si>
  <si>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</si>
  <si>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</si>
  <si>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</si>
  <si>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</si>
  <si>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</si>
  <si>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</si>
  <si>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</si>
  <si>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</si>
  <si>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</si>
  <si>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</si>
  <si>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</si>
  <si>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</si>
  <si>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</si>
  <si>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</si>
  <si>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</si>
  <si>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</si>
  <si>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</si>
  <si>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</si>
  <si>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</si>
  <si>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</si>
  <si>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</si>
  <si>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</si>
  <si>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</si>
  <si>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</si>
  <si>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</si>
  <si>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</si>
  <si>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</si>
  <si>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</si>
  <si>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</si>
  <si>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</si>
  <si>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</si>
  <si>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</si>
  <si>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</si>
  <si>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</si>
  <si>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</si>
  <si>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</si>
  <si>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</si>
  <si>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</si>
  <si>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</si>
  <si>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</si>
  <si>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</si>
  <si>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</si>
  <si>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</si>
  <si>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</si>
  <si>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</si>
  <si>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</si>
  <si>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</si>
  <si>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</si>
  <si>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</si>
  <si>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</si>
  <si>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</si>
  <si>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</si>
  <si>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</si>
  <si>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</si>
  <si>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</si>
  <si>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</si>
  <si>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</si>
  <si>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</si>
  <si>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</si>
  <si>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</si>
  <si>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</si>
  <si>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</si>
  <si>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</si>
  <si>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</si>
  <si>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</si>
  <si>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</si>
  <si>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</si>
  <si>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</si>
  <si>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</si>
  <si>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</si>
  <si>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</si>
  <si>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</si>
  <si>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</si>
  <si>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</si>
  <si>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</si>
  <si>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</si>
  <si>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</si>
  <si>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</si>
  <si>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</si>
  <si>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</si>
  <si>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</si>
  <si>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</si>
  <si>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</si>
  <si>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</si>
  <si>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</si>
  <si>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</si>
  <si>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</si>
  <si>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</si>
  <si>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</si>
  <si>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</si>
  <si>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</si>
  <si>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</si>
  <si>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</si>
  <si>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</si>
  <si>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</si>
  <si>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</si>
  <si>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</si>
  <si>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</si>
  <si>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</si>
  <si>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</si>
  <si>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</si>
  <si>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</si>
  <si>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</si>
  <si>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</si>
  <si>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</si>
  <si>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</si>
  <si>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</si>
  <si>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</si>
  <si>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</si>
  <si>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</si>
  <si>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</si>
  <si>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</si>
  <si>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</si>
  <si>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</si>
  <si>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</si>
  <si>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</si>
  <si>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</si>
  <si>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</si>
  <si>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</si>
  <si>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</si>
  <si>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</si>
  <si>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</si>
  <si>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</si>
  <si>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</si>
  <si>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</si>
  <si>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</si>
  <si>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</si>
  <si>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</si>
  <si>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</si>
  <si>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</si>
  <si>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</si>
  <si>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</si>
  <si>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</si>
  <si>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</si>
  <si>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</si>
  <si>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</si>
  <si>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</si>
  <si>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</si>
  <si>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</si>
  <si>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</si>
  <si>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</si>
  <si>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</si>
  <si>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</si>
  <si>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</si>
  <si>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</si>
  <si>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</si>
  <si>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</si>
  <si>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</si>
  <si>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</si>
  <si>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</si>
  <si>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</si>
  <si>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</si>
  <si>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</si>
  <si>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</si>
  <si>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</si>
  <si>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</si>
  <si>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</si>
  <si>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</si>
  <si>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</si>
  <si>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</si>
  <si>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</si>
  <si>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</si>
  <si>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</si>
  <si>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</si>
  <si>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</si>
  <si>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</si>
  <si>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</si>
  <si>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</si>
  <si>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</si>
  <si>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</si>
  <si>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</si>
  <si>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</si>
  <si>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</si>
  <si>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</si>
  <si>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</si>
  <si>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</si>
  <si>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</si>
  <si>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</si>
  <si>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</si>
  <si>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</si>
  <si>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</si>
  <si>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</si>
  <si>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</si>
  <si>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</si>
  <si>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</si>
  <si>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</si>
  <si>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</si>
  <si>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</si>
  <si>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</si>
  <si>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</si>
  <si>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</si>
  <si>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</si>
  <si>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</si>
  <si>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</si>
  <si>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</si>
  <si>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</si>
  <si>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</si>
  <si>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</si>
  <si>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</si>
  <si>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</si>
  <si>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</si>
  <si>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</si>
  <si>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</si>
  <si>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</si>
  <si>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</si>
  <si>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</si>
  <si>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</si>
  <si>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</si>
  <si>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</si>
  <si>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</si>
  <si>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</si>
  <si>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</si>
  <si>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</si>
  <si>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</si>
  <si>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</si>
  <si>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</si>
  <si>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</si>
  <si>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</si>
  <si>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</si>
  <si>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</si>
  <si>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</si>
  <si>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</si>
  <si>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</si>
  <si>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</si>
  <si>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</si>
  <si>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</si>
  <si>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</si>
  <si>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</si>
  <si>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</si>
  <si>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</si>
  <si>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</si>
  <si>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</si>
  <si>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</si>
  <si>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</si>
  <si>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</si>
  <si>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</si>
  <si>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</si>
  <si>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</si>
  <si>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</si>
  <si>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</si>
  <si>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</si>
  <si>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</si>
  <si>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</si>
  <si>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</si>
  <si>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</si>
  <si>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</si>
  <si>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</si>
  <si>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</si>
  <si>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</si>
  <si>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</si>
  <si>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</si>
  <si>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</si>
  <si>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</si>
  <si>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</si>
  <si>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</si>
  <si>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</si>
  <si>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</si>
  <si>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</si>
  <si>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</si>
  <si>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</si>
  <si>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</si>
  <si>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</si>
  <si>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</si>
  <si>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</si>
  <si>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</si>
  <si>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</si>
  <si>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</si>
  <si>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</si>
  <si>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</si>
  <si>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</si>
  <si>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</si>
  <si>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</si>
  <si>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</si>
  <si>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</si>
  <si>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</si>
  <si>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</si>
  <si>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</si>
  <si>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</si>
  <si>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</si>
  <si>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</si>
  <si>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</si>
  <si>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</si>
  <si>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</si>
  <si>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</si>
  <si>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</si>
  <si>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</si>
  <si>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</si>
  <si>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</si>
  <si>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</si>
  <si>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</si>
  <si>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</si>
  <si>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</si>
  <si>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</si>
  <si>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</si>
  <si>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</si>
  <si>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</si>
  <si>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</si>
  <si>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</si>
  <si>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</si>
  <si>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</si>
  <si>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</si>
  <si>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</si>
  <si>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</si>
  <si>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</si>
  <si>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</si>
  <si>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</si>
  <si>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</si>
  <si>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</si>
  <si>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</si>
  <si>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</si>
  <si>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</si>
  <si>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</si>
  <si>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</si>
  <si>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</si>
  <si>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</si>
  <si>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</si>
  <si>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</si>
  <si>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</si>
  <si>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</si>
  <si>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</si>
  <si>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</si>
  <si>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</si>
  <si>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</si>
  <si>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</si>
  <si>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</si>
  <si>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</si>
  <si>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</si>
  <si>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</si>
  <si>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</si>
  <si>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</si>
  <si>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</si>
  <si>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</si>
  <si>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</si>
  <si>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</si>
  <si>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</si>
  <si>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</si>
  <si>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</si>
  <si>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</si>
  <si>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</si>
  <si>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</si>
  <si>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</si>
  <si>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</si>
  <si>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</si>
  <si>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</si>
  <si>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</si>
  <si>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</si>
  <si>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</si>
  <si>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</si>
  <si>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</si>
  <si>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</si>
  <si>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</si>
  <si>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</si>
  <si>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</si>
  <si>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</si>
  <si>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</si>
  <si>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</si>
  <si>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</si>
  <si>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</si>
  <si>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</si>
  <si>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</si>
  <si>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</si>
  <si>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</si>
  <si>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</si>
  <si>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</si>
  <si>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</si>
  <si>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</si>
  <si>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</si>
  <si>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</si>
  <si>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</si>
  <si>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</si>
  <si>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</si>
  <si>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</si>
  <si>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</si>
  <si>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</si>
  <si>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</si>
  <si>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</si>
  <si>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</si>
  <si>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</si>
  <si>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</si>
  <si>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</si>
  <si>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</si>
  <si>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</si>
  <si>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</si>
  <si>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</si>
  <si>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</si>
  <si>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</si>
  <si>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</si>
  <si>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</si>
  <si>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</si>
  <si>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</si>
  <si>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</si>
  <si>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</si>
  <si>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</si>
  <si>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</si>
  <si>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</si>
  <si>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</si>
  <si>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</si>
  <si>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</si>
  <si>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</si>
  <si>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</si>
  <si>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</si>
  <si>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</si>
  <si>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</si>
  <si>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</si>
  <si>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</si>
  <si>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</si>
  <si>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</si>
  <si>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</si>
  <si>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</si>
  <si>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</si>
  <si>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</si>
  <si>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</si>
  <si>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</si>
  <si>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</si>
  <si>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</si>
  <si>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</si>
  <si>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</si>
  <si>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</si>
  <si>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</si>
  <si>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</si>
  <si>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</si>
  <si>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</si>
  <si>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</si>
  <si>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</si>
  <si>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</si>
  <si>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</si>
  <si>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</si>
  <si>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</si>
  <si>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</si>
  <si>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</si>
  <si>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</si>
  <si>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</si>
  <si>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</si>
  <si>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</si>
  <si>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</si>
  <si>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</si>
  <si>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</si>
  <si>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</si>
  <si>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</si>
  <si>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</si>
  <si>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</si>
  <si>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</si>
  <si>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</si>
  <si>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</si>
  <si>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</si>
  <si>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</si>
  <si>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</si>
  <si>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</si>
  <si>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</si>
  <si>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</si>
  <si>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</si>
  <si>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</si>
  <si>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</si>
  <si>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</si>
  <si>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</si>
  <si>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</si>
  <si>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</si>
  <si>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</si>
  <si>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</si>
  <si>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</si>
  <si>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</si>
  <si>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</si>
  <si>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</si>
  <si>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</si>
  <si>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</si>
  <si>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</si>
  <si>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</si>
  <si>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</si>
  <si>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</si>
  <si>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</si>
  <si>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</si>
  <si>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</si>
  <si>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</si>
  <si>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</si>
  <si>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</si>
  <si>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</si>
  <si>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</si>
  <si>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</si>
  <si>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</si>
  <si>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</si>
  <si>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</si>
  <si>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</si>
  <si>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</si>
  <si>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</si>
  <si>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</si>
  <si>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</si>
  <si>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</si>
  <si>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</si>
  <si>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</si>
  <si>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</si>
  <si>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</si>
  <si>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</si>
  <si>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</si>
  <si>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</si>
  <si>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</si>
  <si>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</si>
  <si>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</si>
  <si>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</si>
  <si>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</si>
  <si>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</si>
  <si>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</si>
  <si>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</si>
  <si>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</si>
  <si>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</si>
  <si>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</si>
  <si>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</si>
  <si>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</si>
  <si>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</si>
  <si>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</si>
  <si>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</si>
  <si>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</si>
  <si>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</si>
  <si>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</si>
  <si>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</si>
  <si>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</si>
  <si>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</si>
  <si>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</si>
  <si>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</si>
  <si>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</si>
  <si>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</si>
  <si>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</si>
  <si>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</si>
  <si>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</si>
  <si>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</si>
  <si>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</si>
  <si>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</si>
  <si>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</si>
  <si>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</si>
  <si>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</si>
  <si>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</si>
  <si>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</si>
  <si>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</si>
  <si>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</si>
  <si>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</si>
  <si>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</si>
  <si>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</si>
  <si>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</si>
  <si>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</si>
  <si>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</si>
  <si>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</si>
  <si>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</si>
  <si>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</si>
  <si>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</si>
  <si>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</si>
  <si>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</si>
  <si>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</si>
  <si>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</si>
  <si>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</si>
  <si>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</si>
  <si>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</si>
  <si>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</si>
  <si>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</si>
  <si>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</si>
  <si>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</si>
  <si>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</si>
  <si>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</si>
  <si>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</si>
  <si>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</si>
  <si>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</si>
  <si>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</si>
  <si>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</si>
  <si>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</si>
  <si>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</si>
  <si>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</si>
  <si>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</si>
  <si>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</si>
  <si>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</si>
  <si>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</si>
  <si>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</si>
  <si>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</si>
  <si>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</si>
  <si>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</si>
  <si>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</si>
  <si>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</si>
  <si>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</si>
  <si>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</si>
  <si>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</si>
  <si>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</si>
  <si>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</si>
  <si>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</si>
  <si>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</si>
  <si>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</si>
  <si>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</si>
  <si>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</si>
  <si>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</si>
  <si>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</si>
  <si>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</si>
  <si>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</si>
  <si>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</si>
  <si>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</si>
  <si>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</si>
  <si>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</si>
  <si>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</si>
  <si>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</si>
  <si>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</si>
  <si>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</si>
  <si>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</si>
  <si>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</si>
  <si>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</si>
  <si>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</si>
  <si>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</si>
  <si>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</si>
  <si>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</si>
  <si>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</si>
  <si>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</si>
  <si>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</si>
  <si>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</si>
  <si>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</si>
  <si>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</si>
  <si>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</si>
  <si>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</si>
  <si>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</si>
  <si>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</si>
  <si>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</si>
  <si>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</si>
  <si>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</si>
  <si>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</si>
  <si>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</si>
  <si>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</si>
  <si>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</si>
  <si>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</si>
  <si>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</si>
  <si>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</si>
  <si>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</si>
  <si>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</si>
  <si>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</si>
  <si>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</si>
  <si>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</si>
  <si>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</si>
  <si>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</si>
  <si>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</si>
  <si>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</si>
  <si>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</si>
  <si>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</si>
  <si>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</si>
  <si>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</si>
  <si>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</si>
  <si>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</si>
  <si>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</si>
  <si>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</si>
  <si>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</si>
  <si>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</si>
  <si>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</si>
  <si>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</si>
  <si>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</si>
  <si>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</si>
  <si>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</si>
  <si>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</si>
  <si>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</si>
  <si>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</si>
  <si>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</si>
  <si>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</si>
  <si>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</si>
  <si>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</si>
  <si>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</si>
  <si>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</si>
  <si>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</si>
  <si>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</si>
  <si>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</si>
  <si>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</si>
  <si>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</si>
  <si>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</si>
  <si>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</si>
  <si>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</si>
  <si>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</si>
  <si>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</si>
  <si>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</si>
  <si>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</si>
  <si>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</si>
  <si>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</si>
  <si>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</si>
  <si>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</si>
  <si>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</si>
  <si>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</si>
  <si>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</si>
  <si>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</si>
  <si>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</si>
  <si>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</si>
  <si>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</si>
  <si>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</si>
  <si>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</si>
  <si>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</si>
  <si>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</si>
  <si>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</si>
  <si>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</si>
  <si>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</si>
  <si>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</si>
  <si>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</si>
  <si>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</si>
  <si>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</si>
  <si>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</si>
  <si>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</si>
  <si>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</si>
  <si>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</si>
  <si>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</si>
  <si>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</si>
  <si>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</si>
  <si>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</si>
  <si>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</si>
  <si>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</si>
  <si>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</si>
  <si>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</si>
  <si>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</si>
  <si>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</si>
  <si>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</si>
  <si>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</si>
  <si>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</si>
  <si>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</si>
  <si>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</si>
  <si>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</si>
  <si>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</si>
  <si>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</si>
  <si>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</si>
  <si>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</si>
  <si>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</si>
  <si>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</si>
  <si>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</si>
  <si>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</si>
  <si>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</si>
  <si>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</si>
  <si>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</si>
  <si>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</si>
  <si>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</si>
  <si>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</si>
  <si>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</si>
  <si>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</si>
  <si>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</si>
  <si>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</si>
  <si>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</si>
  <si>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</si>
  <si>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</si>
  <si>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</si>
  <si>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</si>
  <si>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</si>
  <si>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</si>
  <si>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</si>
  <si>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</si>
  <si>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</si>
  <si>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</si>
  <si>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</si>
  <si>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</si>
  <si>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</si>
  <si>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</si>
  <si>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</si>
  <si>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</si>
  <si>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</si>
  <si>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</si>
  <si>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</si>
  <si>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</si>
  <si>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</si>
  <si>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</si>
  <si>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</si>
  <si>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</si>
  <si>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</si>
  <si>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</si>
  <si>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</si>
  <si>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</si>
  <si>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</si>
  <si>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</si>
  <si>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</si>
  <si>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</si>
  <si>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</si>
  <si>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</si>
  <si>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</si>
  <si>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</si>
  <si>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</si>
  <si>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</si>
  <si>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</si>
  <si>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</si>
  <si>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</si>
  <si>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</si>
  <si>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</si>
  <si>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</si>
  <si>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</si>
  <si>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</si>
  <si>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</si>
  <si>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</si>
  <si>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</si>
  <si>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</si>
  <si>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</si>
  <si>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</si>
  <si>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</si>
  <si>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</si>
  <si>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</si>
  <si>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</si>
  <si>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</si>
  <si>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</si>
  <si>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</si>
  <si>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</si>
  <si>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</si>
  <si>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</si>
  <si>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</si>
  <si>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</si>
  <si>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</si>
  <si>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</si>
  <si>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</si>
  <si>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</si>
  <si>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</si>
  <si>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</si>
  <si>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PCM-20251031-00000348</t>
  </si>
  <si>
    <t xml:space="preserve">team on way need 140 min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</si>
  <si>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</si>
  <si>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</si>
  <si>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</si>
  <si>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</si>
  <si>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</si>
  <si>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</si>
  <si>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</si>
  <si>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</si>
  <si>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</si>
  <si>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</si>
  <si>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</si>
  <si>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</si>
  <si>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</si>
  <si>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</si>
  <si>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</si>
  <si>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</si>
  <si>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</si>
  <si>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</si>
  <si>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</si>
  <si>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</si>
  <si>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</si>
  <si>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</si>
  <si>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</si>
  <si>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</si>
  <si>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</si>
  <si>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</si>
  <si>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</si>
  <si>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</si>
  <si>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</si>
  <si>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</si>
  <si>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</si>
  <si>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</si>
  <si>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</si>
  <si>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</si>
  <si>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</si>
  <si>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</si>
  <si>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</si>
  <si>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</si>
  <si>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</si>
  <si>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</si>
  <si>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</si>
  <si>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</si>
  <si>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</si>
  <si>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</si>
  <si>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</si>
  <si>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</si>
  <si>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</si>
  <si>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</si>
  <si>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</si>
  <si>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</si>
  <si>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</si>
  <si>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</si>
  <si>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</si>
  <si>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</si>
  <si>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</si>
  <si>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</si>
  <si>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</si>
  <si>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</si>
  <si>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</si>
  <si>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</si>
  <si>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</si>
  <si>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</si>
  <si>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</si>
  <si>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</si>
  <si>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</si>
  <si>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</si>
  <si>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</si>
  <si>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</si>
  <si>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</si>
  <si>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</si>
  <si>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</si>
  <si>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</si>
  <si>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</si>
  <si>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</si>
  <si>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</si>
  <si>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</si>
  <si>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</si>
  <si>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</si>
  <si>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</si>
  <si>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</si>
  <si>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</si>
  <si>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</si>
  <si>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</si>
  <si>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</si>
  <si>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PCM-20251031-00000296</t>
  </si>
  <si>
    <t>ETA 5 min</t>
  </si>
  <si>
    <t xml:space="preserve"> PCM-20250215-00000830 </t>
  </si>
  <si>
    <t>LTE site still down and  site located in aramco area access issue need special permission</t>
  </si>
  <si>
    <t>PCM-20251030-00001958</t>
  </si>
  <si>
    <t>Confirm ,access night issue site located in Tourist village and access during day time</t>
  </si>
  <si>
    <t>PCM-20251031-00000104</t>
  </si>
  <si>
    <t>Access night issue, team contacted with haris and coordinate with him to can enter site but haris closed phone and no one available at this place</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</si>
  <si>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</si>
  <si>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</si>
  <si>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</si>
  <si>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</si>
  <si>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</si>
  <si>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</si>
  <si>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PCM-20251031-00000340</t>
  </si>
  <si>
    <t>EM team moved need 30 min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</si>
</sst>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165" fontId="20" fillId="7" borderId="1" xfId="0" applyNumberFormat="1" applyFont="1" applyFill="1" applyBorder="1" applyAlignment="1">
      <alignment horizontal="center" vertical="center"/>
    </xf>
    <xf numFmtId="22" fontId="10" fillId="8" borderId="8" xfId="0" applyNumberFormat="1" applyFont="1" applyFill="1" applyBorder="1" applyAlignment="1">
      <alignment horizontal="center" vertical="center"/>
    </xf>
    <xf numFmtId="164" fontId="20" fillId="7" borderId="1"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31" totalsRowShown="0" headerRowDxfId="174" dataDxfId="173" headerRowBorderDxfId="171" tableBorderDxfId="172" totalsRowBorderDxfId="170">
  <autoFilter ref="A1:L131"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76" totalsRowShown="0" headerRowDxfId="157" dataDxfId="156" headerRowBorderDxfId="154" tableBorderDxfId="155" totalsRowBorderDxfId="153">
  <autoFilter ref="A1:CJ176"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3" totalsRowShown="0" headerRowDxfId="64" dataDxfId="63" headerRowBorderDxfId="61" tableBorderDxfId="62">
  <autoFilter ref="A1:L109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41" totalsRowShown="0" headerRowDxfId="48" dataDxfId="47" headerRowBorderDxfId="45" tableBorderDxfId="46" totalsRowBorderDxfId="44">
  <autoFilter ref="A1:L14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5" totalsRowShown="0" headerRowDxfId="31" dataDxfId="30" headerRowBorderDxfId="28" tableBorderDxfId="29">
  <autoFilter ref="A1:L395"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50" totalsRowShown="0" headerRowDxfId="15" dataDxfId="14" headerRowBorderDxfId="12" tableBorderDxfId="13">
  <autoFilter ref="A1:L50"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31"/>
  <sheetViews>
    <sheetView workbookViewId="0">
      <selection activeCell="F9" sqref="F9"/>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8.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298.32928449074097</v>
      </c>
      <c r="H2" s="78">
        <v>45662.943402777775</v>
      </c>
      <c r="I2" s="61" t="str">
        <f>IFERROR(VLOOKUP(D2,DB!A:F,6,0),"")</f>
        <v>Generator-SG</v>
      </c>
      <c r="J2" s="61" t="str">
        <f>IFERROR(VLOOKUP(D2,DB!A:G,7,0),"")</f>
        <v>Dead</v>
      </c>
      <c r="K2" s="69" t="s">
        <v>39022</v>
      </c>
      <c r="L2" s="67" t="str">
        <f>IFERROR(VLOOKUP(D2,DB!A:I,9,0),"")</f>
        <v>Latis</v>
      </c>
    </row>
    <row r="3" spans="1:15" ht="15" customHeight="1">
      <c r="A3" s="133" t="s">
        <v>39023</v>
      </c>
      <c r="B3" s="134" t="str">
        <f>IFERROR(VLOOKUP(D3,DB!A:K,11,0),"")</f>
        <v>R1</v>
      </c>
      <c r="C3" s="134">
        <v>3</v>
      </c>
      <c r="D3" s="134" t="s">
        <v>13219</v>
      </c>
      <c r="E3" s="135" t="s">
        <v>39021</v>
      </c>
      <c r="F3" s="169">
        <v>45961.305775462963</v>
      </c>
      <c r="G3" s="171">
        <f ca="1">IFERROR(NOW()-F3,"")</f>
        <v>-2.8065046295523643E-2</v>
      </c>
      <c r="H3" s="136">
        <v>45961.264618055553</v>
      </c>
      <c r="I3" s="134" t="str">
        <f>IFERROR(VLOOKUP(D3,DB!A:F,6,0),"")</f>
        <v>SCECO</v>
      </c>
      <c r="J3" s="134" t="str">
        <f>IFERROR(VLOOKUP(D3,DB!A:G,7,0),"")</f>
        <v>Dead</v>
      </c>
      <c r="K3" s="138" t="s">
        <v>39024</v>
      </c>
      <c r="L3" s="139" t="str">
        <f>IFERROR(VLOOKUP(D3,DB!A:I,9,0),"")</f>
        <v>Latis</v>
      </c>
    </row>
    <row r="4" spans="1:15" ht="15" customHeight="1">
      <c r="A4" s="133"/>
      <c r="B4" s="134" t="str">
        <f>IFERROR(VLOOKUP(D4,DB!A:K,11,0),"")</f>
        <v/>
      </c>
      <c r="C4" s="134"/>
      <c r="D4" s="134"/>
      <c r="E4" s="135"/>
      <c r="F4" s="136"/>
      <c r="G4" s="137">
        <f ca="1">IFERROR(NOW()-F4,"")</f>
        <v>45961.277710416667</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45961.277710416667</v>
      </c>
      <c r="H5" s="136"/>
      <c r="I5" s="134" t="str">
        <f>IFERROR(VLOOKUP(D5,DB!A:F,6,0),"")</f>
        <v/>
      </c>
      <c r="J5" s="134" t="str">
        <f>IFERROR(VLOOKUP(D5,DB!A:G,7,0),"")</f>
        <v/>
      </c>
      <c r="K5" s="138"/>
      <c r="L5" s="139" t="str">
        <f>IFERROR(VLOOKUP(D5,DB!A:I,9,0),"")</f>
        <v/>
      </c>
    </row>
    <row r="6" spans="1:15" ht="15" customHeight="1">
      <c r="A6" s="133"/>
      <c r="B6" s="134" t="str">
        <f>IFERROR(VLOOKUP(D7,DB!A:K,11,0),"")</f>
        <v/>
      </c>
      <c r="C6" s="134"/>
      <c r="D6" s="134"/>
      <c r="E6" s="135"/>
      <c r="F6" s="136"/>
      <c r="G6" s="137">
        <f ca="1">IFERROR(NOW()-F6,"")</f>
        <v>45961.277710416667</v>
      </c>
      <c r="H6" s="136"/>
      <c r="I6" s="134" t="str">
        <f>IFERROR(VLOOKUP(D7,DB!A:F,6,0),"")</f>
        <v/>
      </c>
      <c r="J6" s="134" t="str">
        <f>IFERROR(VLOOKUP(D7,DB!A:G,7,0),"")</f>
        <v/>
      </c>
      <c r="K6" s="138"/>
      <c r="L6" s="139" t="str">
        <f>IFERROR(VLOOKUP(D7,DB!A:I,9,0),"")</f>
        <v/>
      </c>
    </row>
    <row r="7" spans="1:15" ht="15" customHeight="1">
      <c r="A7" s="133"/>
      <c r="B7" s="134" t="str">
        <f>IFERROR(VLOOKUP(#REF!,DB!A:K,11,0),"")</f>
        <v/>
      </c>
      <c r="C7" s="134"/>
      <c r="D7" s="134"/>
      <c r="E7" s="135"/>
      <c r="F7" s="136"/>
      <c r="G7" s="137">
        <f ca="1">IFERROR(NOW()-F7,"")</f>
        <v>45961.277710416667</v>
      </c>
      <c r="H7" s="136"/>
      <c r="I7" s="134" t="str">
        <f>IFERROR(VLOOKUP(#REF!,DB!A:F,6,0),"")</f>
        <v/>
      </c>
      <c r="J7" s="134" t="str">
        <f>IFERROR(VLOOKUP(#REF!,DB!A:G,7,0),"")</f>
        <v/>
      </c>
      <c r="K7" s="138"/>
      <c r="L7" s="139" t="str">
        <f>IFERROR(VLOOKUP(#REF!,DB!A:I,9,0),"")</f>
        <v/>
      </c>
    </row>
    <row r="8" spans="1:15" ht="15" customHeight="1">
      <c r="A8" s="133"/>
      <c r="B8" s="134" t="str">
        <f>IFERROR(VLOOKUP(D8,DB!A:K,11,0),"")</f>
        <v/>
      </c>
      <c r="C8" s="134"/>
      <c r="D8" s="134"/>
      <c r="E8" s="135"/>
      <c r="F8" s="136"/>
      <c r="G8" s="137">
        <f ca="1">IFERROR(NOW()-F8,"")</f>
        <v>45961.277710416667</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45961.277710416667</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45961.277710416667</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45961.277710416667</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45961.277710416667</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45961.277710416667</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45961.277710416667</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45961.277710416667</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45961.277710416667</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45961.277710416667</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45961.277710416667</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45961.277710416667</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45961.277710416667</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45961.277710416667</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45961.277710416667</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45961.277710416667</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45961.277710416667</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45961.277710416667</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45961.277710416667</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45961.277710416667</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45961.277710416667</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45961.277710416667</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45961.277710416667</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45961.277710416667</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45961.277710416667</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45961.277710416667</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45961.277710416667</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45961.277710416667</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45961.277710416667</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45961.277710416667</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45961.277710416667</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45961.277710416667</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45961.277710416667</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45961.277710416667</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45961.277710416667</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45961.277710416667</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45961.277710416667</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45961.277710416667</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45961.277710416667</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45961.277710416667</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45961.277710416667</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45961.277710416667</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45961.277710416667</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45961.277710416667</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45961.277710416667</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45961.277710416667</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45961.277710416667</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45961.277710416667</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45961.277710416667</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45961.277710416667</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45961.277710416667</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45961.277710416667</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45961.277710416667</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45961.277710416667</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45961.277710416667</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45961.277710416667</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45961.277710416667</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45961.277710416667</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45961.277710416667</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45961.277710416667</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45961.277710416667</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45961.277710416667</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45961.277710416667</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45961.277710416667</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45961.277710416667</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45961.277710416667</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45961.277710416667</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45961.277710416667</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45961.277710416667</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45961.277710416667</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45961.277710416667</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45961.277710416667</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45961.277710416667</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45961.277710416667</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45961.277710416667</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45961.277710416667</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45961.277710416667</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45961.277710416667</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45961.277710416667</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45961.277710416667</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45961.277710416667</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45961.277710416667</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45961.277710416667</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45961.277710416667</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45961.277710416667</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45961.277710416667</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45961.277710416667</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45961.277710416667</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45961.277710416667</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45961.277710416667</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45961.277710416667</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45961.277710416667</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45961.277710416667</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45961.277710416667</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45961.277710416667</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45961.277710416667</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45961.277710416667</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45961.277710416667</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45961.277710416667</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45961.277710416667</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45961.277710416667</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45961.277710416667</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45961.277710416667</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45961.277710416667</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45961.277710416667</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45961.277710416667</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45961.277710416667</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45961.277710416667</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45961.277710416667</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45961.277710416667</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45961.277710416667</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45961.277710416667</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45961.277710416667</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45961.277710416667</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45961.277710416667</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45961.277710416667</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45961.277710416667</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45961.277710416667</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45961.277710416667</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45961.277710416667</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45961.277710416667</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45961.277710416667</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45961.277710416667</v>
      </c>
      <c r="H130" s="136"/>
      <c r="I130" s="134" t="str">
        <f>IFERROR(VLOOKUP(D130,DB!A:F,6,0),"")</f>
        <v/>
      </c>
      <c r="J130" s="134" t="str">
        <f>IFERROR(VLOOKUP(D130,DB!A:G,7,0),"")</f>
        <v/>
      </c>
      <c r="K130" s="138"/>
      <c r="L130" s="139" t="str">
        <f>IFERROR(VLOOKUP(D130,DB!A:I,9,0),"")</f>
        <v/>
      </c>
    </row>
    <row r="131" spans="1:12" ht="15" customHeight="1">
      <c r="A131" s="145"/>
      <c r="B131" s="146" t="str">
        <f>IFERROR(VLOOKUP(D131,DB!A:K,11,0),"")</f>
        <v/>
      </c>
      <c r="C131" s="146"/>
      <c r="D131" s="146"/>
      <c r="E131" s="147"/>
      <c r="F131" s="148"/>
      <c r="G131" s="149">
        <f ca="1">IFERROR(NOW()-F131,"")</f>
        <v>45961.277710416667</v>
      </c>
      <c r="H131" s="148"/>
      <c r="I131" s="146" t="str">
        <f>IFERROR(VLOOKUP(D131,DB!A:F,6,0),"")</f>
        <v/>
      </c>
      <c r="J131" s="146" t="str">
        <f>IFERROR(VLOOKUP(D131,DB!A:G,7,0),"")</f>
        <v/>
      </c>
      <c r="K131" s="150"/>
      <c r="L131" s="151" t="str">
        <f>IFERROR(VLOOKUP(D131,DB!A:I,9,0),"")</f>
        <v/>
      </c>
    </row>
  </sheetData>
  <customSheetViews>
    <customSheetView guid="{F6042A99-DD27-4453-835D-0834D95730CC}" filter="1" showAutoFilter="1">
      <pageMargins left="0" right="0" top="0" bottom="0" header="0" footer="0"/>
      <autoFilter ref="B1:M1" xr:uid="{7004D562-4463-4EF6-9F34-CAB31BC45C6B}"/>
    </customSheetView>
  </customSheetViews>
  <dataValidations count="2">
    <dataValidation allowBlank="1" showInputMessage="1" showErrorMessage="1" sqref="E1" xr:uid="{5DBA255D-CDD9-49FB-AD3C-AF70AB4EE696}"/>
    <dataValidation type="list" allowBlank="1" showInputMessage="1" showErrorMessage="1" sqref="E2:E131"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76"/>
  <sheetViews>
    <sheetView workbookViewId="0">
      <selection activeCell="K5" sqref="K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39025</v>
      </c>
      <c r="N1" s="90" t="s">
        <v>39026</v>
      </c>
      <c r="O1" s="90" t="s">
        <v>39027</v>
      </c>
      <c r="P1" s="90" t="s">
        <v>39028</v>
      </c>
      <c r="Q1" s="90" t="s">
        <v>39029</v>
      </c>
      <c r="R1" s="90" t="s">
        <v>39030</v>
      </c>
      <c r="S1" s="90" t="s">
        <v>39031</v>
      </c>
      <c r="T1" s="90" t="s">
        <v>39032</v>
      </c>
      <c r="U1" s="90" t="s">
        <v>39033</v>
      </c>
      <c r="V1" s="90" t="s">
        <v>39034</v>
      </c>
      <c r="W1" s="90" t="s">
        <v>39035</v>
      </c>
      <c r="X1" s="90" t="s">
        <v>39036</v>
      </c>
      <c r="Y1" s="90" t="s">
        <v>39037</v>
      </c>
      <c r="Z1" s="90" t="s">
        <v>39038</v>
      </c>
      <c r="AA1" s="90" t="s">
        <v>39039</v>
      </c>
      <c r="AB1" s="90" t="s">
        <v>39040</v>
      </c>
      <c r="AC1" s="90" t="s">
        <v>39041</v>
      </c>
      <c r="AD1" s="90" t="s">
        <v>39042</v>
      </c>
      <c r="AE1" s="90" t="s">
        <v>39043</v>
      </c>
      <c r="AF1" s="90" t="s">
        <v>39044</v>
      </c>
      <c r="AG1" s="90" t="s">
        <v>39045</v>
      </c>
      <c r="AH1" s="90" t="s">
        <v>39046</v>
      </c>
      <c r="AI1" s="90" t="s">
        <v>39047</v>
      </c>
      <c r="AJ1" s="90" t="s">
        <v>39048</v>
      </c>
      <c r="AK1" s="90" t="s">
        <v>39049</v>
      </c>
      <c r="AL1" s="90" t="s">
        <v>39050</v>
      </c>
      <c r="AM1" s="90" t="s">
        <v>39051</v>
      </c>
      <c r="AN1" s="90" t="s">
        <v>39052</v>
      </c>
      <c r="AO1" s="90" t="s">
        <v>39053</v>
      </c>
      <c r="AP1" s="90" t="s">
        <v>39054</v>
      </c>
      <c r="AQ1" s="90" t="s">
        <v>39055</v>
      </c>
      <c r="AR1" s="90" t="s">
        <v>39056</v>
      </c>
      <c r="AS1" s="90" t="s">
        <v>39057</v>
      </c>
      <c r="AT1" s="90" t="s">
        <v>39058</v>
      </c>
      <c r="AU1" s="90" t="s">
        <v>39059</v>
      </c>
      <c r="AV1" s="90" t="s">
        <v>39060</v>
      </c>
      <c r="AW1" s="90" t="s">
        <v>39061</v>
      </c>
      <c r="AX1" s="90" t="s">
        <v>39062</v>
      </c>
      <c r="AY1" s="90" t="s">
        <v>39063</v>
      </c>
      <c r="AZ1" s="90" t="s">
        <v>39064</v>
      </c>
      <c r="BA1" s="90" t="s">
        <v>39065</v>
      </c>
      <c r="BB1" s="90" t="s">
        <v>39066</v>
      </c>
      <c r="BC1" s="90" t="s">
        <v>39067</v>
      </c>
      <c r="BD1" s="90" t="s">
        <v>39068</v>
      </c>
      <c r="BE1" s="90" t="s">
        <v>39069</v>
      </c>
      <c r="BF1" s="90" t="s">
        <v>39070</v>
      </c>
      <c r="BG1" s="90" t="s">
        <v>39071</v>
      </c>
      <c r="BH1" s="90" t="s">
        <v>39072</v>
      </c>
      <c r="BI1" s="90" t="s">
        <v>39073</v>
      </c>
      <c r="BJ1" s="90" t="s">
        <v>39074</v>
      </c>
      <c r="BK1" s="90" t="s">
        <v>39075</v>
      </c>
      <c r="BL1" s="90" t="s">
        <v>39076</v>
      </c>
      <c r="BM1" s="90" t="s">
        <v>39077</v>
      </c>
      <c r="BN1" s="90" t="s">
        <v>39078</v>
      </c>
      <c r="BO1" s="90" t="s">
        <v>39079</v>
      </c>
      <c r="BP1" s="90" t="s">
        <v>39080</v>
      </c>
      <c r="BQ1" s="90" t="s">
        <v>39081</v>
      </c>
      <c r="BR1" s="90" t="s">
        <v>39082</v>
      </c>
      <c r="BS1" s="90" t="s">
        <v>39083</v>
      </c>
      <c r="BT1" s="90" t="s">
        <v>39084</v>
      </c>
      <c r="BU1" s="90" t="s">
        <v>39085</v>
      </c>
      <c r="BV1" s="90" t="s">
        <v>39086</v>
      </c>
      <c r="BW1" s="90" t="s">
        <v>39087</v>
      </c>
      <c r="BX1" s="90" t="s">
        <v>39088</v>
      </c>
      <c r="BY1" s="90" t="s">
        <v>39089</v>
      </c>
      <c r="BZ1" s="90" t="s">
        <v>39090</v>
      </c>
      <c r="CA1" s="90" t="s">
        <v>39091</v>
      </c>
      <c r="CB1" s="90" t="s">
        <v>39092</v>
      </c>
      <c r="CC1" s="90" t="s">
        <v>39093</v>
      </c>
      <c r="CD1" s="90" t="s">
        <v>39094</v>
      </c>
      <c r="CE1" s="90" t="s">
        <v>39095</v>
      </c>
      <c r="CF1" s="90" t="s">
        <v>39096</v>
      </c>
      <c r="CG1" s="90" t="s">
        <v>39097</v>
      </c>
      <c r="CH1" s="90" t="s">
        <v>39098</v>
      </c>
      <c r="CI1" s="90" t="s">
        <v>39099</v>
      </c>
      <c r="CJ1" s="90" t="s">
        <v>39100</v>
      </c>
    </row>
    <row r="2" spans="1:88" s="70" customFormat="1" ht="31.5" customHeight="1">
      <c r="A2" s="63" t="s">
        <v>39101</v>
      </c>
      <c r="B2" s="63" t="s">
        <v>27</v>
      </c>
      <c r="C2" s="63">
        <v>1</v>
      </c>
      <c r="D2" s="63" t="s">
        <v>19542</v>
      </c>
      <c r="E2" s="87" t="s">
        <v>39102</v>
      </c>
      <c r="F2" s="76">
        <v>45322.056979166664</v>
      </c>
      <c r="G2" s="77" t="s">
        <v>39103</v>
      </c>
      <c r="H2" s="89">
        <v>45322.050729166665</v>
      </c>
      <c r="I2" s="63" t="s">
        <v>88</v>
      </c>
      <c r="J2" s="63" t="s">
        <v>65</v>
      </c>
      <c r="K2" s="88" t="s">
        <v>39104</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39105</v>
      </c>
      <c r="B3" s="63" t="str">
        <f>IFERROR(VLOOKUP(D3,DB!A:K,11,0),"")</f>
        <v>R2</v>
      </c>
      <c r="C3" s="63">
        <v>1</v>
      </c>
      <c r="D3" s="63" t="s">
        <v>25643</v>
      </c>
      <c r="E3" s="87" t="s">
        <v>39021</v>
      </c>
      <c r="F3" s="76">
        <v>45824.999837962961</v>
      </c>
      <c r="G3" s="77">
        <f ca="1">IFERROR(NOW()-F3,"-")</f>
        <v>136.27787245370564</v>
      </c>
      <c r="H3" s="76">
        <v>45824.993587962963</v>
      </c>
      <c r="I3" s="63" t="str">
        <f>IFERROR(VLOOKUP(D3,DB!A:F,6,0),"")</f>
        <v>Generator-SG</v>
      </c>
      <c r="J3" s="63" t="str">
        <f>IFERROR(VLOOKUP(D3,DB!A:G,7,0),"")</f>
        <v>Good</v>
      </c>
      <c r="K3" s="88" t="s">
        <v>39106</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39107</v>
      </c>
      <c r="B4" s="18" t="str">
        <f>IFERROR(VLOOKUP(D4,DB!A:K,11,0),"")</f>
        <v>R2</v>
      </c>
      <c r="C4" s="18">
        <v>1</v>
      </c>
      <c r="D4" s="18" t="s">
        <v>27532</v>
      </c>
      <c r="E4" s="114" t="s">
        <v>39102</v>
      </c>
      <c r="F4" s="115">
        <v>45958.742083333331</v>
      </c>
      <c r="G4" s="116">
        <f ca="1">IFERROR(NOW()-F4,"-")</f>
        <v>2.5356270833362942</v>
      </c>
      <c r="H4" s="115">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39109</v>
      </c>
      <c r="B5" s="18" t="str">
        <f>IFERROR(VLOOKUP(D5,DB!A:K,11,0),"")</f>
        <v>R2</v>
      </c>
      <c r="C5" s="18">
        <v>1</v>
      </c>
      <c r="D5" s="18" t="s">
        <v>24560</v>
      </c>
      <c r="E5" s="114" t="s">
        <v>39021</v>
      </c>
      <c r="F5" s="115">
        <v>45961.253692129627</v>
      </c>
      <c r="G5" s="116">
        <f ca="1">IFERROR(NOW()-F5,"-")</f>
        <v>2.4018287040235009E-2</v>
      </c>
      <c r="H5" s="115">
        <v>45961.248738425929</v>
      </c>
      <c r="I5" s="18" t="str">
        <f>IFERROR(VLOOKUP(D5,DB!A:F,6,0),"")</f>
        <v>Generator-SG</v>
      </c>
      <c r="J5" s="18" t="str">
        <f>IFERROR(VLOOKUP(D5,DB!A:G,7,0),"")</f>
        <v>No BB Shifted</v>
      </c>
      <c r="K5" s="19" t="s">
        <v>39110</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45961.277710416667</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9"/>
      <c r="E7" s="114"/>
      <c r="F7" s="115"/>
      <c r="G7" s="116">
        <f ca="1">IFERROR(NOW()-F7,"-")</f>
        <v>45961.277710416667</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45961.277710416667</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45961.277710416667</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45961.277710416667</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45961.277710416667</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45961.277710416667</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45961.277710416667</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45961.277710416667</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45961.277710416667</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45961.277710416667</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45961.277710416667</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45961.277710416667</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45961.277710416667</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45961.277710416667</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45961.277710416667</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45961.277710416667</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45961.277710416667</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45961.277710416667</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45961.277710416667</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45961.277710416667</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45961.277710416667</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45961.277710416667</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45961.277710416667</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45961.277710416667</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45961.277710416667</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61"/>
      <c r="B32" s="162" t="str">
        <f>IFERROR(VLOOKUP(D32,DB!A:K,11,0),"")</f>
        <v/>
      </c>
      <c r="C32" s="162"/>
      <c r="D32" s="162"/>
      <c r="E32" s="163"/>
      <c r="F32" s="164"/>
      <c r="G32" s="165">
        <f ca="1">IFERROR(NOW()-F32,"-")</f>
        <v>45961.277710416667</v>
      </c>
      <c r="H32" s="164"/>
      <c r="I32" s="162" t="str">
        <f>IFERROR(VLOOKUP(D32,DB!A:F,6,0),"")</f>
        <v/>
      </c>
      <c r="J32" s="162" t="str">
        <f>IFERROR(VLOOKUP(D32,DB!A:G,7,0),"")</f>
        <v/>
      </c>
      <c r="K32" s="166"/>
      <c r="L32" s="162" t="str">
        <f>IFERROR(VLOOKUP(D32,DB!A:I,9,0),"")</f>
        <v/>
      </c>
      <c r="M32" s="162"/>
      <c r="N32" s="162"/>
      <c r="O32" s="162"/>
      <c r="P32" s="162"/>
      <c r="Q32" s="162"/>
      <c r="R32" s="162"/>
      <c r="S32" s="162"/>
      <c r="T32" s="162"/>
      <c r="U32" s="162"/>
      <c r="V32" s="162"/>
      <c r="W32" s="162"/>
      <c r="X32" s="162"/>
      <c r="Y32" s="162"/>
      <c r="Z32" s="162"/>
      <c r="AA32" s="162"/>
      <c r="AB32" s="162"/>
      <c r="AC32" s="162"/>
      <c r="AD32" s="162"/>
      <c r="AE32" s="162"/>
      <c r="AF32" s="162"/>
      <c r="AG32" s="162"/>
      <c r="AH32" s="162"/>
      <c r="AI32" s="162"/>
      <c r="AJ32" s="162"/>
      <c r="AK32" s="162"/>
      <c r="AL32" s="162"/>
      <c r="AM32" s="162"/>
      <c r="AN32" s="162"/>
      <c r="AO32" s="162"/>
      <c r="AP32" s="162"/>
      <c r="AQ32" s="162"/>
      <c r="AR32" s="162"/>
      <c r="AS32" s="162"/>
      <c r="AT32" s="162"/>
      <c r="AU32" s="162"/>
      <c r="AV32" s="162"/>
      <c r="AW32" s="162"/>
      <c r="AX32" s="162"/>
      <c r="AY32" s="162"/>
      <c r="AZ32" s="162"/>
      <c r="BA32" s="162"/>
      <c r="BB32" s="162"/>
      <c r="BC32" s="162"/>
      <c r="BD32" s="162"/>
      <c r="BE32" s="162"/>
      <c r="BF32" s="162"/>
      <c r="BG32" s="162"/>
      <c r="BH32" s="162"/>
      <c r="BI32" s="162"/>
      <c r="BJ32" s="162"/>
      <c r="BK32" s="162"/>
      <c r="BL32" s="162"/>
      <c r="BM32" s="162"/>
      <c r="BN32" s="162"/>
      <c r="BO32" s="162"/>
      <c r="BP32" s="162"/>
      <c r="BQ32" s="162"/>
      <c r="BR32" s="162"/>
      <c r="BS32" s="162"/>
      <c r="BT32" s="162"/>
      <c r="BU32" s="162"/>
      <c r="BV32" s="162"/>
      <c r="BW32" s="162"/>
      <c r="BX32" s="162"/>
      <c r="BY32" s="162"/>
      <c r="BZ32" s="162"/>
      <c r="CA32" s="162"/>
      <c r="CB32" s="162"/>
      <c r="CC32" s="162"/>
      <c r="CD32" s="162"/>
      <c r="CE32" s="162"/>
      <c r="CF32" s="162"/>
      <c r="CG32" s="162"/>
      <c r="CH32" s="162"/>
      <c r="CI32" s="162"/>
      <c r="CJ32" s="167"/>
    </row>
    <row r="33" spans="1:88" ht="31.5" customHeight="1">
      <c r="A33" s="113"/>
      <c r="B33" s="18" t="str">
        <f>IFERROR(VLOOKUP(D33,DB!A:K,11,0),"")</f>
        <v/>
      </c>
      <c r="C33" s="18"/>
      <c r="D33" s="18"/>
      <c r="E33" s="114"/>
      <c r="F33" s="115"/>
      <c r="G33" s="116">
        <f ca="1">IFERROR(NOW()-F33,"-")</f>
        <v>45961.277710416667</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45961.277710416667</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45961.277710416667</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45961.277710416667</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45961.277710416667</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45961.277710416667</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45961.277710416667</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45961.277710416667</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45961.277710416667</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45961.277710416667</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45961.277710416667</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45961.277710416667</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45961.277710416667</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45961.277710416667</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45961.277710416667</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45961.277710416667</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45961.277710416667</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45961.277710416667</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45961.277710416667</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45961.277710416667</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45961.277710416667</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45961.277710416667</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45961.277710416667</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45961.277710416667</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45961.277710416667</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45961.277710416667</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45961.277710416667</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45961.277710416667</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45961.277710416667</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45961.277710416667</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45961.277710416667</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45961.277710416667</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45961.277710416667</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45961.277710416667</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45961.277710416667</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45961.277710416667</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45961.277710416667</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45961.277710416667</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45961.277710416667</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45961.277710416667</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45961.277710416667</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45961.277710416667</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45961.277710416667</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45961.277710416667</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45961.277710416667</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45961.277710416667</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45961.277710416667</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45961.277710416667</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45961.277710416667</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45961.277710416667</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45961.277710416667</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45961.277710416667</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45961.277710416667</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45961.277710416667</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45961.277710416667</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45961.277710416667</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45961.277710416667</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45961.277710416667</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45961.277710416667</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45961.277710416667</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45961.277710416667</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45961.277710416667</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45961.277710416667</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45961.277710416667</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45961.277710416667</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45961.277710416667</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45961.277710416667</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45961.277710416667</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45961.277710416667</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45961.277710416667</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45961.277710416667</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45961.277710416667</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45961.277710416667</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45961.277710416667</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45961.277710416667</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45961.277710416667</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45961.277710416667</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45961.277710416667</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45961.277710416667</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45961.277710416667</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45961.277710416667</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45961.277710416667</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45961.277710416667</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45961.277710416667</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45961.277710416667</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45961.277710416667</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45961.277710416667</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45961.277710416667</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45961.277710416667</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45961.277710416667</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45961.277710416667</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45961.277710416667</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45961.277710416667</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45961.277710416667</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45961.277710416667</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45961.277710416667</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45961.277710416667</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45961.277710416667</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45961.277710416667</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45961.277710416667</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45961.277710416667</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45961.277710416667</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45961.277710416667</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45961.277710416667</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45961.277710416667</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45961.277710416667</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45961.277710416667</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45961.277710416667</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45961.277710416667</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45961.277710416667</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45961.277710416667</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45961.277710416667</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45961.277710416667</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45961.277710416667</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45961.277710416667</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45961.277710416667</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45961.277710416667</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45961.277710416667</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45961.277710416667</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45961.277710416667</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45961.277710416667</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45961.277710416667</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45961.277710416667</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45961.277710416667</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45961.277710416667</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45961.277710416667</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45961.277710416667</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45961.277710416667</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45961.277710416667</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45961.277710416667</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45961.277710416667</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45961.277710416667</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45961.277710416667</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45961.277710416667</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45961.277710416667</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45961.277710416667</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45961.277710416667</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45961.277710416667</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45961.277710416667</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45961.277710416667</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45961.277710416667</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45961.277710416667</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45961.277710416667</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61"/>
      <c r="B176" s="162" t="str">
        <f>IFERROR(VLOOKUP(D176,DB!A:K,11,0),"")</f>
        <v/>
      </c>
      <c r="C176" s="162"/>
      <c r="D176" s="162"/>
      <c r="E176" s="163"/>
      <c r="F176" s="164"/>
      <c r="G176" s="165">
        <f ca="1">IFERROR(NOW()-F176,"-")</f>
        <v>45961.277710416667</v>
      </c>
      <c r="H176" s="164"/>
      <c r="I176" s="162" t="str">
        <f>IFERROR(VLOOKUP(D176,DB!A:F,6,0),"")</f>
        <v/>
      </c>
      <c r="J176" s="162" t="str">
        <f>IFERROR(VLOOKUP(D176,DB!A:G,7,0),"")</f>
        <v/>
      </c>
      <c r="K176" s="166"/>
      <c r="L176" s="162" t="str">
        <f>IFERROR(VLOOKUP(D176,DB!A:I,9,0),"")</f>
        <v/>
      </c>
      <c r="M176" s="162"/>
      <c r="N176" s="162"/>
      <c r="O176" s="162"/>
      <c r="P176" s="162"/>
      <c r="Q176" s="162"/>
      <c r="R176" s="162"/>
      <c r="S176" s="162"/>
      <c r="T176" s="162"/>
      <c r="U176" s="162"/>
      <c r="V176" s="162"/>
      <c r="W176" s="162"/>
      <c r="X176" s="162"/>
      <c r="Y176" s="162"/>
      <c r="Z176" s="162"/>
      <c r="AA176" s="162"/>
      <c r="AB176" s="162"/>
      <c r="AC176" s="162"/>
      <c r="AD176" s="162"/>
      <c r="AE176" s="162"/>
      <c r="AF176" s="162"/>
      <c r="AG176" s="162"/>
      <c r="AH176" s="162"/>
      <c r="AI176" s="162"/>
      <c r="AJ176" s="162"/>
      <c r="AK176" s="162"/>
      <c r="AL176" s="162"/>
      <c r="AM176" s="162"/>
      <c r="AN176" s="162"/>
      <c r="AO176" s="162"/>
      <c r="AP176" s="162"/>
      <c r="AQ176" s="162"/>
      <c r="AR176" s="162"/>
      <c r="AS176" s="162"/>
      <c r="AT176" s="162"/>
      <c r="AU176" s="162"/>
      <c r="AV176" s="162"/>
      <c r="AW176" s="162"/>
      <c r="AX176" s="162"/>
      <c r="AY176" s="162"/>
      <c r="AZ176" s="162"/>
      <c r="BA176" s="162"/>
      <c r="BB176" s="162"/>
      <c r="BC176" s="162"/>
      <c r="BD176" s="162"/>
      <c r="BE176" s="162"/>
      <c r="BF176" s="162"/>
      <c r="BG176" s="162"/>
      <c r="BH176" s="162"/>
      <c r="BI176" s="162"/>
      <c r="BJ176" s="162"/>
      <c r="BK176" s="162"/>
      <c r="BL176" s="162"/>
      <c r="BM176" s="162"/>
      <c r="BN176" s="162"/>
      <c r="BO176" s="162"/>
      <c r="BP176" s="162"/>
      <c r="BQ176" s="162"/>
      <c r="BR176" s="162"/>
      <c r="BS176" s="162"/>
      <c r="BT176" s="162"/>
      <c r="BU176" s="162"/>
      <c r="BV176" s="162"/>
      <c r="BW176" s="162"/>
      <c r="BX176" s="162"/>
      <c r="BY176" s="162"/>
      <c r="BZ176" s="162"/>
      <c r="CA176" s="162"/>
      <c r="CB176" s="162"/>
      <c r="CC176" s="162"/>
      <c r="CD176" s="162"/>
      <c r="CE176" s="162"/>
      <c r="CF176" s="162"/>
      <c r="CG176" s="162"/>
      <c r="CH176" s="162"/>
      <c r="CI176" s="162"/>
      <c r="CJ176" s="167"/>
    </row>
  </sheetData>
  <dataValidations count="2">
    <dataValidation allowBlank="1" showInputMessage="1" showErrorMessage="1" sqref="E1" xr:uid="{4D935161-CDD3-4592-B877-3FB59C99E142}"/>
    <dataValidation type="list" allowBlank="1" showInputMessage="1" showErrorMessage="1" sqref="E3:E176"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3"/>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4" ca="1" si="0">IFERROR(NOW()-F2,"-")</f>
        <v>45961.277710416667</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45961.277710416667</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45961.277710416667</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45961.277710416667</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45961.277710416667</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45961.277710416667</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45961.277710416667</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45961.277710416667</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45961.277710416667</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45961.277710416667</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45961.277710416667</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45961.277710416667</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45961.277710416667</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45961.277710416667</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45961.277710416667</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45961.277710416667</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45961.277710416667</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45961.277710416667</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45961.277710416667</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45961.277710416667</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45961.277710416667</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45961.277710416667</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45961.277710416667</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45961.277710416667</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45961.277710416667</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45961.277710416667</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45961.277710416667</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45961.277710416667</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45961.277710416667</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45961.277710416667</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45961.277710416667</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45961.277710416667</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45961.277710416667</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45961.277710416667</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45961.277710416667</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45961.277710416667</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45961.277710416667</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45961.277710416667</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45961.277710416667</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45961.277710416667</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45961.277710416667</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45961.277710416667</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45961.277710416667</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45961.277710416667</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45961.277710416667</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45961.277710416667</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45961.277710416667</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45961.277710416667</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45961.277710416667</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45961.277710416667</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45961.277710416667</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45961.277710416667</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45961.277710416667</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ref="G55:G118" ca="1" si="1">IFERROR(NOW()-F55,"-")</f>
        <v>45961.277710416667</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45961.277710416667</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45961.277710416667</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45961.277710416667</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45961.277710416667</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45961.277710416667</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45961.277710416667</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45961.277710416667</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45961.277710416667</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45961.277710416667</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45961.277710416667</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45961.277710416667</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45961.277710416667</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45961.277710416667</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45961.277710416667</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45961.277710416667</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45961.277710416667</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45961.277710416667</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45961.277710416667</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45961.277710416667</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45961.277710416667</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45961.277710416667</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45961.277710416667</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45961.277710416667</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45961.277710416667</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45961.277710416667</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45961.277710416667</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45961.277710416667</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45961.277710416667</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45961.277710416667</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45961.277710416667</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45961.277710416667</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45961.277710416667</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45961.277710416667</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45961.277710416667</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45961.277710416667</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45961.277710416667</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45961.277710416667</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45961.277710416667</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45961.277710416667</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45961.277710416667</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45961.277710416667</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45961.277710416667</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45961.277710416667</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45961.277710416667</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45961.277710416667</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45961.277710416667</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45961.277710416667</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45961.277710416667</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45961.277710416667</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45961.277710416667</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45961.277710416667</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45961.277710416667</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45961.277710416667</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45961.277710416667</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45961.277710416667</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45961.277710416667</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45961.277710416667</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45961.277710416667</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45961.277710416667</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45961.277710416667</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45961.277710416667</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45961.277710416667</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45961.277710416667</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ref="G119:G182" ca="1" si="2">IFERROR(NOW()-F119,"-")</f>
        <v>45961.277710416667</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45961.277710416667</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45961.277710416667</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45961.277710416667</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45961.277710416667</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45961.277710416667</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45961.277710416667</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45961.277710416667</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45961.277710416667</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45961.277710416667</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45961.277710416667</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45961.277710416667</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45961.277710416667</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45961.277710416667</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45961.277710416667</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45961.277710416667</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45961.277710416667</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45961.277710416667</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45961.277710416667</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45961.277710416667</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45961.277710416667</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45961.277710416667</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45961.277710416667</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45961.277710416667</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45961.277710416667</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45961.277710416667</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45961.277710416667</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45961.277710416667</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45961.277710416667</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45961.277710416667</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45961.277710416667</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45961.277710416667</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45961.277710416667</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45961.277710416667</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45961.277710416667</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45961.277710416667</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45961.277710416667</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45961.277710416667</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45961.277710416667</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45961.277710416667</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45961.277710416667</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45961.277710416667</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45961.277710416667</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45961.277710416667</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45961.277710416667</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45961.277710416667</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45961.277710416667</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45961.277710416667</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45961.277710416667</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45961.277710416667</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45961.277710416667</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45961.277710416667</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45961.277710416667</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45961.277710416667</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45961.277710416667</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45961.277710416667</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45961.277710416667</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45961.277710416667</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45961.277710416667</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45961.277710416667</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45961.277710416667</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45961.277710416667</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45961.277710416667</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45961.277710416667</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ref="G183:G246" ca="1" si="3">IFERROR(NOW()-F183,"-")</f>
        <v>45961.277710416667</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45961.277710416667</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45961.277710416667</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45961.277710416667</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45961.277710416667</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45961.277710416667</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45961.277710416667</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45961.277710416667</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45961.277710416667</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45961.277710416667</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45961.277710416667</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45961.277710416667</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45961.277710416667</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45961.277710416667</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45961.277710416667</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45961.277710416667</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45961.277710416667</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45961.277710416667</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45961.277710416667</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45961.277710416667</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45961.277710416667</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45961.277710416667</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45961.277710416667</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45961.277710416667</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45961.277710416667</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45961.277710416667</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45961.277710416667</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45961.277710416667</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45961.277710416667</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45961.277710416667</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45961.277710416667</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45961.277710416667</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45961.277710416667</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45961.277710416667</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45961.277710416667</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45961.277710416667</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45961.277710416667</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45961.277710416667</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45961.277710416667</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45961.277710416667</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45961.277710416667</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45961.277710416667</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45961.277710416667</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45961.277710416667</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45961.277710416667</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45961.277710416667</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45961.277710416667</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45961.277710416667</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45961.277710416667</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45961.277710416667</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45961.277710416667</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45961.277710416667</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45961.277710416667</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45961.277710416667</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45961.277710416667</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45961.277710416667</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45961.277710416667</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45961.277710416667</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45961.277710416667</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45961.277710416667</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45961.277710416667</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45961.277710416667</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45961.277710416667</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45961.277710416667</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ref="G247:G310" ca="1" si="4">IFERROR(NOW()-F247,"-")</f>
        <v>45961.277710416667</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45961.277710416667</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45961.277710416667</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45961.277710416667</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45961.277710416667</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45961.277710416667</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45961.277710416667</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45961.277710416667</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45961.277710416667</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45961.277710416667</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45961.277710416667</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45961.277710416667</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45961.277710416667</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45961.277710416667</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45961.277710416667</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45961.277710416667</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45961.277710416667</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45961.277710416667</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45961.277710416667</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45961.277710416667</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45961.277710416667</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45961.277710416667</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45961.277710416667</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45961.277710416667</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45961.277710416667</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45961.277710416667</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45961.277710416667</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45961.277710416667</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45961.277710416667</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45961.277710416667</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45961.277710416667</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45961.277710416667</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45961.277710416667</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45961.277710416667</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45961.277710416667</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45961.277710416667</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45961.277710416667</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45961.277710416667</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45961.277710416667</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45961.277710416667</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45961.277710416667</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45961.277710416667</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45961.277710416667</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45961.277710416667</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45961.277710416667</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45961.277710416667</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45961.277710416667</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45961.277710416667</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45961.277710416667</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45961.277710416667</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45961.277710416667</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45961.277710416667</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45961.277710416667</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45961.277710416667</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45961.277710416667</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45961.277710416667</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45961.277710416667</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45961.277710416667</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45961.277710416667</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45961.277710416667</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45961.277710416667</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45961.277710416667</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45961.277710416667</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45961.277710416667</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ref="G311:G374" ca="1" si="5">IFERROR(NOW()-F311,"-")</f>
        <v>45961.277710416667</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45961.277710416667</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45961.277710416667</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45961.277710416667</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45961.277710416667</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45961.277710416667</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45961.277710416667</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45961.277710416667</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45961.277710416667</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45961.277710416667</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45961.277710416667</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45961.277710416667</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45961.277710416667</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45961.277710416667</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45961.277710416667</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45961.277710416667</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45961.277710416667</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45961.277710416667</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45961.277710416667</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45961.277710416667</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45961.277710416667</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45961.277710416667</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45961.277710416667</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45961.277710416667</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45961.277710416667</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45961.277710416667</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45961.277710416667</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45961.277710416667</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45961.277710416667</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45961.277710416667</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45961.277710416667</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45961.277710416667</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45961.277710416667</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45961.277710416667</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45961.277710416667</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45961.277710416667</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45961.277710416667</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45961.277710416667</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45961.277710416667</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45961.277710416667</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45961.277710416667</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45961.277710416667</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45961.277710416667</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45961.277710416667</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45961.277710416667</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45961.277710416667</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45961.277710416667</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45961.277710416667</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45961.277710416667</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45961.277710416667</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45961.277710416667</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45961.277710416667</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45961.277710416667</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45961.277710416667</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45961.277710416667</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45961.277710416667</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45961.277710416667</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45961.277710416667</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45961.277710416667</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45961.277710416667</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45961.277710416667</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45961.277710416667</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45961.277710416667</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45961.277710416667</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ref="G375:G438" ca="1" si="6">IFERROR(NOW()-F375,"-")</f>
        <v>45961.277710416667</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45961.277710416667</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45961.277710416667</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45961.277710416667</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45961.277710416667</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45961.277710416667</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45961.277710416667</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45961.277710416667</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45961.277710416667</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45961.277710416667</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45961.277710416667</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45961.277710416667</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45961.277710416667</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45961.277710416667</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45961.277710416667</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45961.277710416667</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45961.277710416667</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45961.277710416667</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45961.277710416667</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45961.277710416667</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45961.277710416667</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45961.277710416667</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45961.277710416667</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45961.277710416667</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45961.277710416667</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45961.277710416667</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45961.277710416667</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45961.277710416667</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45961.277710416667</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45961.277710416667</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45961.277710416667</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45961.277710416667</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45961.277710416667</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45961.277710416667</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45961.277710416667</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45961.277710416667</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45961.277710416667</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45961.277710416667</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45961.277710416667</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45961.277710416667</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45961.277710416667</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45961.277710416667</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45961.277710416667</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45961.277710416667</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45961.277710416667</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45961.277710416667</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45961.277710416667</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45961.277710416667</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45961.277710416667</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45961.277710416667</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45961.277710416667</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45961.277710416667</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45961.277710416667</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45961.277710416667</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45961.277710416667</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45961.277710416667</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45961.277710416667</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45961.277710416667</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45961.277710416667</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45961.277710416667</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45961.277710416667</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45961.277710416667</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45961.277710416667</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45961.277710416667</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ref="G439:G502" ca="1" si="7">IFERROR(NOW()-F439,"-")</f>
        <v>45961.277710416667</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45961.277710416667</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45961.277710416667</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45961.277710416667</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45961.277710416667</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45961.277710416667</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45961.277710416667</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45961.277710416667</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45961.277710416667</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45961.277710416667</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45961.277710416667</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45961.277710416667</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45961.277710416667</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45961.277710416667</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45961.277710416667</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45961.277710416667</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45961.277710416667</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45961.277710416667</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45961.277710416667</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45961.277710416667</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45961.277710416667</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45961.277710416667</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45961.277710416667</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45961.277710416667</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45961.277710416667</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45961.277710416667</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45961.277710416667</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45961.277710416667</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45961.277710416667</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45961.277710416667</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45961.277710416667</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45961.277710416667</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45961.277710416667</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45961.277710416667</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45961.277710416667</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45961.277710416667</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45961.277710416667</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45961.277710416667</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45961.277710416667</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45961.277710416667</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45961.277710416667</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45961.277710416667</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45961.277710416667</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45961.277710416667</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45961.277710416667</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45961.277710416667</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45961.277710416667</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45961.277710416667</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45961.277710416667</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45961.277710416667</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45961.277710416667</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45961.277710416667</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45961.277710416667</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45961.277710416667</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45961.277710416667</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45961.277710416667</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45961.277710416667</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45961.277710416667</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45961.277710416667</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45961.277710416667</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45961.277710416667</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45961.277710416667</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45961.277710416667</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45961.277710416667</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ref="G503:G566" ca="1" si="8">IFERROR(NOW()-F503,"-")</f>
        <v>45961.277710416667</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45961.277710416667</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45961.277710416667</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45961.277710416667</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45961.277710416667</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45961.277710416667</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45961.277710416667</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45961.277710416667</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45961.277710416667</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45961.277710416667</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45961.277710416667</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45961.277710416667</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45961.277710416667</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45961.277710416667</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45961.277710416667</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45961.277710416667</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45961.277710416667</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45961.277710416667</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45961.277710416667</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45961.277710416667</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45961.277710416667</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45961.277710416667</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45961.277710416667</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45961.277710416667</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45961.277710416667</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45961.277710416667</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45961.277710416667</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45961.277710416667</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45961.277710416667</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45961.277710416667</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45961.277710416667</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45961.277710416667</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45961.277710416667</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45961.277710416667</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45961.277710416667</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45961.277710416667</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45961.277710416667</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45961.277710416667</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45961.277710416667</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45961.277710416667</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45961.277710416667</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45961.277710416667</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45961.277710416667</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45961.277710416667</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45961.277710416667</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45961.277710416667</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45961.277710416667</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45961.277710416667</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45961.277710416667</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45961.277710416667</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45961.277710416667</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45961.277710416667</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45961.277710416667</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45961.277710416667</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45961.277710416667</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45961.277710416667</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45961.277710416667</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45961.277710416667</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45961.277710416667</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45961.277710416667</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45961.277710416667</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45961.277710416667</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45961.277710416667</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45961.277710416667</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ref="G567:G630" ca="1" si="9">IFERROR(NOW()-F567,"-")</f>
        <v>45961.277710416667</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45961.277710416667</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45961.277710416667</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45961.277710416667</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45961.277710416667</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45961.277710416667</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45961.277710416667</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45961.277710416667</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45961.277710416667</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45961.277710416667</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45961.277710416667</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45961.277710416667</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45961.277710416667</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45961.277710416667</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45961.277710416667</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45961.277710416667</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45961.277710416667</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45961.277710416667</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45961.277710416667</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45961.277710416667</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45961.277710416667</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45961.277710416667</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45961.277710416667</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45961.277710416667</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45961.277710416667</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45961.277710416667</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45961.277710416667</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45961.277710416667</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45961.277710416667</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45961.277710416667</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45961.277710416667</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45961.277710416667</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45961.277710416667</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45961.277710416667</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45961.277710416667</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45961.277710416667</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45961.277710416667</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45961.277710416667</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45961.277710416667</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45961.277710416667</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45961.277710416667</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45961.277710416667</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45961.277710416667</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45961.277710416667</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45961.277710416667</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45961.277710416667</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45961.277710416667</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45961.277710416667</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45961.277710416667</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45961.277710416667</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45961.277710416667</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45961.277710416667</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45961.277710416667</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45961.277710416667</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45961.277710416667</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45961.277710416667</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45961.277710416667</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45961.277710416667</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45961.277710416667</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45961.277710416667</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45961.277710416667</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45961.277710416667</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45961.277710416667</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45961.277710416667</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ref="G631:G694" ca="1" si="10">IFERROR(NOW()-F631,"-")</f>
        <v>45961.277710416667</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45961.277710416667</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45961.277710416667</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45961.277710416667</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45961.277710416667</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45961.277710416667</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45961.277710416667</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45961.277710416667</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45961.277710416667</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45961.277710416667</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45961.277710416667</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45961.277710416667</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45961.277710416667</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45961.277710416667</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45961.277710416667</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45961.277710416667</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45961.277710416667</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45961.277710416667</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45961.277710416667</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45961.277710416667</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45961.277710416667</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45961.277710416667</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45961.277710416667</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45961.277710416667</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45961.277710416667</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45961.277710416667</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45961.277710416667</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45961.277710416667</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45961.277710416667</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45961.277710416667</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45961.277710416667</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45961.277710416667</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45961.277710416667</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45961.277710416667</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45961.277710416667</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45961.277710416667</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45961.277710416667</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45961.277710416667</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45961.277710416667</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45961.277710416667</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45961.277710416667</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45961.277710416667</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45961.277710416667</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45961.277710416667</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45961.277710416667</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45961.277710416667</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45961.277710416667</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45961.277710416667</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45961.277710416667</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45961.277710416667</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45961.277710416667</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45961.277710416667</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45961.277710416667</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45961.277710416667</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45961.277710416667</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45961.277710416667</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45961.277710416667</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45961.277710416667</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45961.277710416667</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45961.277710416667</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45961.277710416667</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45961.277710416667</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45961.277710416667</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45961.277710416667</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ref="G695:G758" ca="1" si="11">IFERROR(NOW()-F695,"-")</f>
        <v>45961.277710416667</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45961.277710416667</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45961.277710416667</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45961.277710416667</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45961.277710416667</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45961.277710416667</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45961.277710416667</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45961.277710416667</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45961.277710416667</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45961.277710416667</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45961.277710416667</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45961.277710416667</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45961.277710416667</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45961.277710416667</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45961.277710416667</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45961.277710416667</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45961.277710416667</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45961.277710416667</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45961.277710416667</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45961.277710416667</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45961.277710416667</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45961.277710416667</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45961.277710416667</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45961.277710416667</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45961.277710416667</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45961.277710416667</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45961.277710416667</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45961.277710416667</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45961.277710416667</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45961.277710416667</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45961.277710416667</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45961.277710416667</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45961.277710416667</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45961.277710416667</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45961.277710416667</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45961.277710416667</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45961.277710416667</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45961.277710416667</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45961.277710416667</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45961.277710416667</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45961.277710416667</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45961.277710416667</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45961.277710416667</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45961.277710416667</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45961.277710416667</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45961.277710416667</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45961.277710416667</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45961.277710416667</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45961.277710416667</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45961.277710416667</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45961.277710416667</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45961.277710416667</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45961.277710416667</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45961.277710416667</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45961.277710416667</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45961.277710416667</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45961.277710416667</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45961.277710416667</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45961.277710416667</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45961.277710416667</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45961.277710416667</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45961.277710416667</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45961.277710416667</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45961.277710416667</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ref="G759:G822" ca="1" si="12">IFERROR(NOW()-F759,"-")</f>
        <v>45961.277710416667</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45961.277710416667</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45961.277710416667</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45961.277710416667</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45961.277710416667</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45961.277710416667</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45961.277710416667</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45961.277710416667</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45961.277710416667</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45961.277710416667</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45961.277710416667</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45961.277710416667</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45961.277710416667</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45961.277710416667</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45961.277710416667</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45961.277710416667</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45961.277710416667</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45961.277710416667</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45961.277710416667</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45961.277710416667</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45961.277710416667</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45961.277710416667</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45961.277710416667</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45961.277710416667</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45961.277710416667</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45961.277710416667</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45961.277710416667</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45961.277710416667</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45961.277710416667</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45961.277710416667</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45961.277710416667</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45961.277710416667</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45961.277710416667</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45961.277710416667</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45961.277710416667</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45961.277710416667</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45961.277710416667</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45961.277710416667</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45961.277710416667</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45961.277710416667</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45961.277710416667</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45961.277710416667</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45961.277710416667</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45961.277710416667</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45961.277710416667</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45961.277710416667</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45961.277710416667</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45961.277710416667</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45961.277710416667</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45961.277710416667</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45961.277710416667</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45961.277710416667</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45961.277710416667</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45961.277710416667</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45961.277710416667</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45961.277710416667</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45961.277710416667</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45961.277710416667</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45961.277710416667</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45961.277710416667</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45961.277710416667</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45961.277710416667</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45961.277710416667</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45961.277710416667</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ref="G823:G886" ca="1" si="13">IFERROR(NOW()-F823,"-")</f>
        <v>45961.277710416667</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45961.277710416667</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45961.277710416667</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45961.277710416667</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45961.277710416667</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45961.277710416667</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45961.277710416667</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45961.277710416667</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45961.277710416667</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45961.277710416667</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45961.277710416667</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45961.277710416667</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45961.277710416667</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45961.277710416667</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45961.277710416667</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45961.277710416667</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45961.277710416667</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45961.277710416667</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45961.277710416667</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45961.277710416667</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45961.277710416667</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45961.277710416667</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45961.277710416667</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45961.277710416667</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45961.277710416667</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45961.277710416667</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45961.277710416667</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45961.277710416667</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45961.277710416667</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45961.277710416667</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45961.277710416667</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45961.277710416667</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45961.277710416667</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45961.277710416667</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45961.277710416667</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45961.277710416667</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45961.277710416667</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45961.277710416667</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45961.277710416667</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45961.277710416667</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45961.277710416667</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45961.277710416667</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45961.277710416667</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45961.277710416667</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45961.277710416667</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45961.277710416667</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45961.277710416667</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45961.277710416667</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45961.277710416667</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45961.277710416667</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45961.277710416667</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45961.277710416667</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45961.277710416667</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45961.277710416667</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45961.277710416667</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45961.277710416667</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45961.277710416667</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45961.277710416667</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45961.277710416667</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45961.277710416667</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45961.277710416667</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45961.277710416667</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45961.277710416667</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45961.277710416667</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ref="G887:G950" ca="1" si="14">IFERROR(NOW()-F887,"-")</f>
        <v>45961.277710416667</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45961.277710416667</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45961.277710416667</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45961.277710416667</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45961.277710416667</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45961.277710416667</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45961.277710416667</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45961.277710416667</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45961.277710416667</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45961.277710416667</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45961.277710416667</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45961.277710416667</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45961.277710416667</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45961.277710416667</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45961.277710416667</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45961.277710416667</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45961.277710416667</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45961.277710416667</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45961.277710416667</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45961.277710416667</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45961.277710416667</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45961.277710416667</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45961.277710416667</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45961.277710416667</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45961.277710416667</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45961.277710416667</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45961.277710416667</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45961.277710416667</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45961.277710416667</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45961.277710416667</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45961.277710416667</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45961.277710416667</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45961.277710416667</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45961.277710416667</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45961.277710416667</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45961.277710416667</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45961.277710416667</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45961.277710416667</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45961.277710416667</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45961.277710416667</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45961.277710416667</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45961.277710416667</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45961.277710416667</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45961.277710416667</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45961.277710416667</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45961.277710416667</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45961.277710416667</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45961.277710416667</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45961.277710416667</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45961.277710416667</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45961.277710416667</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45961.277710416667</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45961.277710416667</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45961.277710416667</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45961.277710416667</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45961.277710416667</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45961.277710416667</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45961.277710416667</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45961.277710416667</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45961.277710416667</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45961.277710416667</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45961.277710416667</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45961.277710416667</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45961.277710416667</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ref="G951:G1014" ca="1" si="15">IFERROR(NOW()-F951,"-")</f>
        <v>45961.277710416667</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45961.277710416667</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45961.277710416667</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45961.277710416667</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45961.277710416667</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45961.277710416667</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45961.277710416667</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45961.277710416667</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45961.277710416667</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45961.277710416667</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45961.277710416667</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45961.277710416667</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45961.277710416667</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45961.277710416667</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45961.277710416667</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45961.277710416667</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45961.277710416667</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45961.277710416667</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45961.277710416667</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45961.277710416667</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45961.277710416667</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45961.277710416667</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45961.277710416667</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45961.277710416667</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45961.277710416667</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45961.277710416667</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45961.277710416667</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45961.277710416667</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45961.277710416667</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45961.277710416667</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45961.277710416667</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45961.277710416667</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45961.277710416667</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45961.277710416667</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45961.277710416667</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45961.277710416667</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45961.277710416667</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45961.277710416667</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45961.277710416667</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45961.277710416667</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45961.277710416667</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45961.277710416667</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45961.277710416667</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45961.277710416667</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45961.277710416667</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45961.277710416667</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45961.277710416667</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45961.277710416667</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45961.277710416667</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45961.277710416667</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45961.277710416667</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45961.277710416667</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45961.277710416667</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45961.277710416667</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45961.277710416667</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45961.277710416667</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45961.277710416667</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45961.277710416667</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45961.277710416667</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45961.277710416667</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45961.277710416667</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45961.277710416667</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45961.277710416667</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45961.277710416667</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ref="G1015:G1078" ca="1" si="16">IFERROR(NOW()-F1015,"-")</f>
        <v>45961.277710416667</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45961.277710416667</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45961.277710416667</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45961.277710416667</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45961.277710416667</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45961.277710416667</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45961.277710416667</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45961.277710416667</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45961.277710416667</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45961.277710416667</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45961.277710416667</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45961.277710416667</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45961.277710416667</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45961.277710416667</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45961.277710416667</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45961.277710416667</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45961.277710416667</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45961.277710416667</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45961.277710416667</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45961.277710416667</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45961.277710416667</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45961.277710416667</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45961.277710416667</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45961.277710416667</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45961.277710416667</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45961.277710416667</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45961.277710416667</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45961.277710416667</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45961.277710416667</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45961.277710416667</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45961.277710416667</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45961.277710416667</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45961.277710416667</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45961.277710416667</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45961.277710416667</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45961.277710416667</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45961.277710416667</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45961.277710416667</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45961.277710416667</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45961.277710416667</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45961.277710416667</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45961.277710416667</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45961.277710416667</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45961.277710416667</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45961.277710416667</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45961.277710416667</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45961.277710416667</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45961.277710416667</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45961.277710416667</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45961.277710416667</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45961.277710416667</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45961.277710416667</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45961.277710416667</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45961.277710416667</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45961.277710416667</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45961.277710416667</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45961.277710416667</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45961.277710416667</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45961.277710416667</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45961.277710416667</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45961.277710416667</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45961.277710416667</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45961.277710416667</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45961.277710416667</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ref="G1079:G1093" ca="1" si="17">IFERROR(NOW()-F1079,"-")</f>
        <v>45961.277710416667</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45961.277710416667</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45961.277710416667</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45961.277710416667</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45961.277710416667</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45961.277710416667</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45961.277710416667</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45961.277710416667</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45961.277710416667</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45961.277710416667</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45961.277710416667</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45961.277710416667</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45961.277710416667</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45961.277710416667</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45961.277710416667</v>
      </c>
      <c r="H1093" s="22"/>
      <c r="I1093" s="19" t="str">
        <f>IFERROR(VLOOKUP(D1093,DB!A:F,6,0),"")</f>
        <v/>
      </c>
      <c r="J1093" s="18" t="str">
        <f>IFERROR(VLOOKUP(D1093,DB!A:G,7,0),"")</f>
        <v/>
      </c>
      <c r="K1093" s="46"/>
      <c r="L1093" s="23" t="str">
        <f>IFERROR(VLOOKUP(D1093,DB!A:I,9,0),"")</f>
        <v/>
      </c>
    </row>
  </sheetData>
  <dataValidations count="2">
    <dataValidation allowBlank="1" showInputMessage="1" showErrorMessage="1" sqref="E1" xr:uid="{5914219A-CB83-432D-936A-CC0CB6F3982A}"/>
    <dataValidation type="list" allowBlank="1" showInputMessage="1" showErrorMessage="1" sqref="E2:E109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41"/>
  <sheetViews>
    <sheetView workbookViewId="0">
      <selection activeCell="D5" sqre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39111</v>
      </c>
      <c r="B2" s="94" t="str">
        <f>IFERROR(VLOOKUP(D2,DB!A:K,11,0),"")</f>
        <v>R4</v>
      </c>
      <c r="C2" s="97">
        <v>1</v>
      </c>
      <c r="D2" s="94" t="s">
        <v>35092</v>
      </c>
      <c r="E2" s="98" t="s">
        <v>39021</v>
      </c>
      <c r="F2" s="99">
        <v>45703.480717592596</v>
      </c>
      <c r="G2" s="100">
        <f ca="1">IFERROR(NOW()-F2,"")</f>
        <v>257.79699282407091</v>
      </c>
      <c r="H2" s="99">
        <v>45703.474768518521</v>
      </c>
      <c r="I2" s="99" t="str">
        <f>IFERROR(VLOOKUP(D2,DB!A:F,6,0),"")</f>
        <v>SCECO</v>
      </c>
      <c r="J2" s="99" t="str">
        <f>IFERROR(VLOOKUP(D2,DB!A:G,7,0),"")</f>
        <v>Dead</v>
      </c>
      <c r="K2" s="101" t="s">
        <v>39112</v>
      </c>
      <c r="L2" s="94" t="str">
        <f>IFERROR(VLOOKUP(D2,DB!A:I,9,0),"")</f>
        <v>Latis</v>
      </c>
    </row>
    <row r="3" spans="1:16" ht="15" customHeight="1">
      <c r="A3" s="170" t="s">
        <v>39113</v>
      </c>
      <c r="B3" s="119" t="str">
        <f>IFERROR(VLOOKUP(D3,DB!A:K,11,0),"")</f>
        <v>R4</v>
      </c>
      <c r="C3" s="120">
        <v>1</v>
      </c>
      <c r="D3" s="94" t="s">
        <v>28974</v>
      </c>
      <c r="E3" s="98" t="s">
        <v>39021</v>
      </c>
      <c r="F3" s="123">
        <v>45960.96875</v>
      </c>
      <c r="G3" s="124">
        <f ca="1">IFERROR(NOW()-F3,"")</f>
        <v>0.30896041666710516</v>
      </c>
      <c r="H3" s="123">
        <v>45960.963101851848</v>
      </c>
      <c r="I3" s="119" t="str">
        <f>IFERROR(VLOOKUP(D3,DB!A:F,6,0),"")</f>
        <v>SCECO</v>
      </c>
      <c r="J3" s="119" t="str">
        <f>IFERROR(VLOOKUP(D3,DB!A:G,7,0),"")</f>
        <v>Weak</v>
      </c>
      <c r="K3" s="125" t="s">
        <v>39114</v>
      </c>
      <c r="L3" s="121" t="str">
        <f>IFERROR(VLOOKUP(D3,DB!A:I,9,0),"")</f>
        <v>Latis</v>
      </c>
    </row>
    <row r="4" spans="1:16" ht="30.75">
      <c r="A4" s="119" t="s">
        <v>39115</v>
      </c>
      <c r="B4" s="119" t="str">
        <f>IFERROR(VLOOKUP(D4,DB!A:K,11,0),"")</f>
        <v>R4</v>
      </c>
      <c r="C4" s="120">
        <v>1</v>
      </c>
      <c r="D4" s="94" t="s">
        <v>29147</v>
      </c>
      <c r="E4" s="98" t="s">
        <v>39021</v>
      </c>
      <c r="F4" s="123">
        <v>45961.082858796297</v>
      </c>
      <c r="G4" s="124">
        <f ca="1">IFERROR(NOW()-F4,"")</f>
        <v>0.1948516203701729</v>
      </c>
      <c r="H4" s="123">
        <v>45961.098749999997</v>
      </c>
      <c r="I4" s="119" t="str">
        <f>IFERROR(VLOOKUP(D4,DB!A:F,6,0),"")</f>
        <v>SCECO</v>
      </c>
      <c r="J4" s="119" t="str">
        <f>IFERROR(VLOOKUP(D4,DB!A:G,7,0),"")</f>
        <v>Vandalized+Vandalized</v>
      </c>
      <c r="K4" s="125" t="s">
        <v>39116</v>
      </c>
      <c r="L4" s="121" t="str">
        <f>IFERROR(VLOOKUP(D4,DB!A:I,9,0),"")</f>
        <v>Latis</v>
      </c>
    </row>
    <row r="5" spans="1:16" ht="15" customHeight="1">
      <c r="A5" s="119"/>
      <c r="B5" s="119" t="str">
        <f>IFERROR(VLOOKUP(D5,DB!A:K,11,0),"")</f>
        <v/>
      </c>
      <c r="C5" s="120"/>
      <c r="D5" s="94"/>
      <c r="E5" s="98"/>
      <c r="F5" s="123"/>
      <c r="G5" s="124">
        <f ca="1">IFERROR(NOW()-F5,"")</f>
        <v>45961.277710416667</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45961.277710416667</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45961.277710416667</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45961.277710416667</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45961.277710416667</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45961.277710416667</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45961.277710416667</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45961.277710416667</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45961.277710416667</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45961.277710416667</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45961.277710416667</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45961.277710416667</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45961.277710416667</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45961.277710416667</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45961.277710416667</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45961.277710416667</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45961.277710416667</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45961.277710416667</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45961.277710416667</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45961.277710416667</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45961.277710416667</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45961.277710416667</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45961.277710416667</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45961.277710416667</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45961.277710416667</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45961.277710416667</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45961.277710416667</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45961.277710416667</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45961.277710416667</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45961.277710416667</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45961.277710416667</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45961.277710416667</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45961.277710416667</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45961.277710416667</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45961.277710416667</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45961.277710416667</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45961.277710416667</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45961.277710416667</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45961.277710416667</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45961.277710416667</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45961.277710416667</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45961.277710416667</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45961.277710416667</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45961.277710416667</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45961.277710416667</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45961.277710416667</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45961.277710416667</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45961.277710416667</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45961.277710416667</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45961.277710416667</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45961.277710416667</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45961.277710416667</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45961.277710416667</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45961.277710416667</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45961.277710416667</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45961.277710416667</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45961.277710416667</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45961.277710416667</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45961.277710416667</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45961.277710416667</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45961.277710416667</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45961.277710416667</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45961.277710416667</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45961.277710416667</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45961.277710416667</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45961.277710416667</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45961.277710416667</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45961.277710416667</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45961.277710416667</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45961.277710416667</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45961.277710416667</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45961.277710416667</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45961.277710416667</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45961.277710416667</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45961.277710416667</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45961.277710416667</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45961.277710416667</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45961.277710416667</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45961.277710416667</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45961.277710416667</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45961.277710416667</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45961.277710416667</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45961.277710416667</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45961.277710416667</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45961.277710416667</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45961.277710416667</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45961.277710416667</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45961.277710416667</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45961.277710416667</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45961.277710416667</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45961.277710416667</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45961.277710416667</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45961.277710416667</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45961.277710416667</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45961.277710416667</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45961.277710416667</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45961.277710416667</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45961.277710416667</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45961.277710416667</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45961.277710416667</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45961.277710416667</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45961.277710416667</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45961.277710416667</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45961.277710416667</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45961.277710416667</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45961.277710416667</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45961.277710416667</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45961.277710416667</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45961.277710416667</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45961.277710416667</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45961.277710416667</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45961.277710416667</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45961.277710416667</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45961.277710416667</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45961.277710416667</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45961.277710416667</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45961.277710416667</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45961.277710416667</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45961.277710416667</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45961.277710416667</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45961.277710416667</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45961.277710416667</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45961.277710416667</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45961.277710416667</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45961.277710416667</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45961.277710416667</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45961.277710416667</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45961.277710416667</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45961.277710416667</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45961.277710416667</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45961.277710416667</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45961.277710416667</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45961.277710416667</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45961.277710416667</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45961.277710416667</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45961.277710416667</v>
      </c>
      <c r="H140" s="123"/>
      <c r="I140" s="119" t="str">
        <f>IFERROR(VLOOKUP(D140,DB!A:F,6,0),"")</f>
        <v/>
      </c>
      <c r="J140" s="119" t="str">
        <f>IFERROR(VLOOKUP(D140,DB!A:G,7,0),"")</f>
        <v/>
      </c>
      <c r="K140" s="125"/>
      <c r="L140" s="121" t="str">
        <f>IFERROR(VLOOKUP(D140,DB!A:I,9,0),"")</f>
        <v/>
      </c>
    </row>
    <row r="141" spans="1:12" ht="15" customHeight="1">
      <c r="A141" s="126"/>
      <c r="B141" s="126" t="str">
        <f>IFERROR(VLOOKUP(D141,DB!A:K,11,0),"")</f>
        <v/>
      </c>
      <c r="C141" s="127"/>
      <c r="D141" s="128"/>
      <c r="E141" s="129"/>
      <c r="F141" s="130"/>
      <c r="G141" s="131">
        <f ca="1">IFERROR(NOW()-F141,"")</f>
        <v>45961.277710416667</v>
      </c>
      <c r="H141" s="130"/>
      <c r="I141" s="126" t="str">
        <f>IFERROR(VLOOKUP(D141,DB!A:F,6,0),"")</f>
        <v/>
      </c>
      <c r="J141" s="126" t="str">
        <f>IFERROR(VLOOKUP(D141,DB!A:G,7,0),"")</f>
        <v/>
      </c>
      <c r="K141" s="132"/>
      <c r="L141" s="128" t="str">
        <f>IFERROR(VLOOKUP(D141,DB!A:I,9,0),"")</f>
        <v/>
      </c>
    </row>
  </sheetData>
  <dataValidations count="2">
    <dataValidation allowBlank="1" showInputMessage="1" showErrorMessage="1" sqref="E1" xr:uid="{A4F81451-56CC-4543-9497-104C4E44EE4B}"/>
    <dataValidation type="list" allowBlank="1" showInputMessage="1" showErrorMessage="1" sqref="E2:E31"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2"/>
  <sheetViews>
    <sheetView workbookViewId="0">
      <selection activeCell="F10" sqref="F10"/>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39117</v>
      </c>
      <c r="B2" s="37" t="str">
        <f>IFERROR(VLOOKUP(D2,DB!A:K,11,0),"")</f>
        <v>R5</v>
      </c>
      <c r="C2" s="37">
        <v>3</v>
      </c>
      <c r="D2" s="118" t="s">
        <v>36011</v>
      </c>
      <c r="E2" s="37" t="s">
        <v>39021</v>
      </c>
      <c r="F2" s="38">
        <v>45891.832060185188</v>
      </c>
      <c r="G2" s="144">
        <f ca="1">IFERROR(NOW()-F2,"")</f>
        <v>69.445650231478794</v>
      </c>
      <c r="H2" s="38">
        <v>45891.790393518517</v>
      </c>
      <c r="I2" s="37" t="str">
        <f>IFERROR(VLOOKUP(D2,DB!A:F,6,0),"")</f>
        <v>Generator-SG</v>
      </c>
      <c r="J2" s="37" t="str">
        <f>IFERROR(VLOOKUP(D2,DB!A:G,7,0),"")</f>
        <v>Vandalized</v>
      </c>
      <c r="K2" s="37" t="s">
        <v>39118</v>
      </c>
      <c r="L2" s="37" t="str">
        <f>IFERROR(VLOOKUP(D2,DB!A:I,9,0),"")</f>
        <v>Latis</v>
      </c>
      <c r="M2" s="117"/>
    </row>
    <row r="3" spans="1:13" ht="30.75">
      <c r="A3" s="37" t="s">
        <v>39119</v>
      </c>
      <c r="B3" s="37" t="str">
        <f>IFERROR(VLOOKUP(D3,DB!A:K,11,0),"")</f>
        <v>R5</v>
      </c>
      <c r="C3" s="37">
        <v>1</v>
      </c>
      <c r="D3" s="37" t="s">
        <v>33268</v>
      </c>
      <c r="E3" s="37" t="s">
        <v>39102</v>
      </c>
      <c r="F3" s="38">
        <v>45926.188877314817</v>
      </c>
      <c r="G3" s="144">
        <f t="shared" ref="G3" ca="1" si="0">IFERROR(NOW()-F3,"")</f>
        <v>35.088833101850469</v>
      </c>
      <c r="H3" s="38">
        <v>45926.158159722225</v>
      </c>
      <c r="I3" s="37" t="str">
        <f>IFERROR(VLOOKUP(D3,DB!A:F,6,0),"")</f>
        <v>SCECO</v>
      </c>
      <c r="J3" s="37" t="str">
        <f>IFERROR(VLOOKUP(D3,DB!A:G,7,0),"")</f>
        <v>Good</v>
      </c>
      <c r="K3" s="37" t="s">
        <v>39120</v>
      </c>
      <c r="L3" s="37" t="str">
        <f>IFERROR(VLOOKUP(D3,DB!A:I,9,0),"")</f>
        <v>Latis</v>
      </c>
      <c r="M3" s="117"/>
    </row>
    <row r="4" spans="1:13" ht="48" customHeight="1">
      <c r="A4" s="152" t="s">
        <v>39121</v>
      </c>
      <c r="B4" s="152" t="str">
        <f>IFERROR(VLOOKUP(D4,DB!A:K,11,0),"")</f>
        <v>R5</v>
      </c>
      <c r="C4" s="152">
        <v>1</v>
      </c>
      <c r="D4" s="152" t="s">
        <v>34758</v>
      </c>
      <c r="E4" s="152" t="s">
        <v>39102</v>
      </c>
      <c r="F4" s="153">
        <v>45948.661111111112</v>
      </c>
      <c r="G4" s="154">
        <f ca="1">IFERROR(NOW()-F4,"")</f>
        <v>12.616599305554701</v>
      </c>
      <c r="H4" s="153">
        <v>45948.661111111112</v>
      </c>
      <c r="I4" s="152" t="str">
        <f>IFERROR(VLOOKUP(D4,DB!A:F,6,0),"")</f>
        <v>SCECO</v>
      </c>
      <c r="J4" s="152" t="str">
        <f>IFERROR(VLOOKUP(D4,DB!A:G,7,0),"")</f>
        <v>Dead</v>
      </c>
      <c r="K4" s="152" t="s">
        <v>39122</v>
      </c>
      <c r="L4" s="152" t="str">
        <f>IFERROR(VLOOKUP(D4,DB!A:I,9,0),"")</f>
        <v>Latis</v>
      </c>
    </row>
    <row r="5" spans="1:13" ht="15">
      <c r="A5" s="152" t="s">
        <v>39123</v>
      </c>
      <c r="B5" s="152" t="str">
        <f>IFERROR(VLOOKUP(D5,DB!A:K,11,0),"")</f>
        <v>R5</v>
      </c>
      <c r="C5" s="152">
        <v>1</v>
      </c>
      <c r="D5" s="152" t="s">
        <v>33614</v>
      </c>
      <c r="E5" s="152" t="s">
        <v>39102</v>
      </c>
      <c r="F5" s="153">
        <v>45961.301261574074</v>
      </c>
      <c r="G5" s="154">
        <f ca="1">IFERROR(NOW()-F5,"")</f>
        <v>-2.3551157406473067E-2</v>
      </c>
      <c r="H5" s="153">
        <v>45961.295277777775</v>
      </c>
      <c r="I5" s="152" t="str">
        <f>IFERROR(VLOOKUP(D5,DB!A:F,6,0),"")</f>
        <v>Generator-SG</v>
      </c>
      <c r="J5" s="152" t="str">
        <f>IFERROR(VLOOKUP(D5,DB!A:G,7,0),"")</f>
        <v>Dead</v>
      </c>
      <c r="K5" s="152" t="s">
        <v>39124</v>
      </c>
      <c r="L5" s="152" t="str">
        <f>IFERROR(VLOOKUP(D5,DB!A:I,9,0),"")</f>
        <v>Latis</v>
      </c>
    </row>
    <row r="6" spans="1:13" ht="15">
      <c r="A6" s="152"/>
      <c r="B6" s="152" t="str">
        <f>IFERROR(VLOOKUP(D6,DB!A:K,11,0),"")</f>
        <v/>
      </c>
      <c r="C6" s="152"/>
      <c r="D6" s="152"/>
      <c r="E6" s="152"/>
      <c r="F6" s="153"/>
      <c r="G6" s="154">
        <f ca="1">IFERROR(NOW()-F6,"")</f>
        <v>45961.277710416667</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45961.277710416667</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45961.277710416667</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45961.277710416667</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45961.277710416667</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45961.277710416667</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45961.277710416667</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45961.277710416667</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45961.277710416667</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45961.277710416667</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45961.277710416667</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45961.277710416667</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45961.277710416667</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45961.277710416667</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45961.277710416667</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45961.277710416667</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45961.277710416667</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45961.277710416667</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45961.277710416667</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45961.277710416667</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45961.277710416667</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45961.277710416667</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45961.277710416667</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45961.277710416667</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45961.277710416667</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45961.277710416667</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45961.277710416667</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45961.277710416667</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45961.277710416667</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45961.277710416667</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45961.277710416667</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45961.277710416667</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45961.277710416667</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45961.277710416667</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45961.277710416667</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45961.277710416667</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45961.277710416667</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45961.277710416667</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45961.277710416667</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45961.277710416667</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45961.277710416667</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45961.277710416667</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45961.277710416667</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45961.277710416667</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45961.277710416667</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45961.277710416667</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45961.277710416667</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45961.277710416667</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45961.277710416667</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45961.277710416667</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45961.277710416667</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45961.277710416667</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45961.277710416667</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45961.277710416667</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45961.277710416667</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45961.277710416667</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45961.277710416667</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45961.277710416667</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45961.277710416667</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45961.277710416667</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45961.277710416667</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45961.277710416667</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45961.277710416667</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45961.277710416667</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45961.277710416667</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45961.277710416667</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45961.277710416667</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45961.277710416667</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45961.277710416667</v>
      </c>
      <c r="H74" s="153"/>
      <c r="I74" s="152" t="str">
        <f>IFERROR(VLOOKUP(D74,DB!A:F,6,0),"")</f>
        <v/>
      </c>
      <c r="J74" s="152" t="str">
        <f>IFERROR(VLOOKUP(D74,DB!A:G,7,0),"")</f>
        <v/>
      </c>
      <c r="K74" s="152"/>
      <c r="L74" s="152" t="str">
        <f>IFERROR(VLOOKUP(D74,DB!A:I,9,0),"")</f>
        <v/>
      </c>
    </row>
    <row r="75" spans="1:12" ht="15">
      <c r="A75" s="158"/>
      <c r="B75" s="158" t="str">
        <f>IFERROR(VLOOKUP(D75,DB!A:K,11,0),"")</f>
        <v/>
      </c>
      <c r="C75" s="158"/>
      <c r="D75" s="158"/>
      <c r="E75" s="158"/>
      <c r="F75" s="159"/>
      <c r="G75" s="160">
        <f ca="1">IFERROR(NOW()-F75,"")</f>
        <v>45961.277710416667</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45961.277710416667</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45961.277710416667</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45961.277710416667</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45961.277710416667</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45961.277710416667</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45961.277710416667</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45961.277710416667</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45961.277710416667</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45961.277710416667</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45961.277710416667</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45961.277710416667</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45961.277710416667</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45961.277710416667</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45961.277710416667</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45961.277710416667</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45961.277710416667</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45961.277710416667</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45961.277710416667</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45961.277710416667</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45961.277710416667</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45961.277710416667</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45961.277710416667</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45961.277710416667</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45961.277710416667</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45961.277710416667</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45961.277710416667</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45961.277710416667</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45961.277710416667</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45961.277710416667</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45961.277710416667</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45961.277710416667</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45961.277710416667</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45961.277710416667</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45961.277710416667</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45961.277710416667</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45961.277710416667</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45961.277710416667</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45961.277710416667</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45961.277710416667</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45961.277710416667</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45961.277710416667</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45961.277710416667</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45961.277710416667</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45961.277710416667</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45961.277710416667</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45961.277710416667</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45961.277710416667</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45961.277710416667</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45961.277710416667</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45961.277710416667</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45961.277710416667</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45961.277710416667</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45961.277710416667</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45961.277710416667</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45961.277710416667</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45961.277710416667</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45961.277710416667</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45961.277710416667</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45961.277710416667</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45961.277710416667</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45961.277710416667</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45961.277710416667</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45961.277710416667</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45961.277710416667</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45961.277710416667</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45961.277710416667</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45961.277710416667</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45961.277710416667</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45961.277710416667</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45961.277710416667</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45961.277710416667</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45961.277710416667</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45961.277710416667</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45961.277710416667</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45961.277710416667</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45961.277710416667</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45961.277710416667</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45961.277710416667</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45961.277710416667</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45961.277710416667</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45961.277710416667</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45961.277710416667</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45961.277710416667</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45961.277710416667</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45961.277710416667</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45961.277710416667</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45961.277710416667</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45961.277710416667</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45961.277710416667</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45961.277710416667</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45961.277710416667</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45961.277710416667</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45961.277710416667</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45961.277710416667</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45961.277710416667</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45961.277710416667</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45961.277710416667</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45961.277710416667</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45961.277710416667</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45961.277710416667</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45961.277710416667</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45961.277710416667</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45961.277710416667</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45961.277710416667</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45961.277710416667</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45961.277710416667</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45961.277710416667</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45961.277710416667</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45961.277710416667</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45961.277710416667</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45961.277710416667</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45961.277710416667</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45961.277710416667</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45961.277710416667</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45961.277710416667</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45961.277710416667</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45961.277710416667</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45961.277710416667</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45961.277710416667</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45961.277710416667</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45961.277710416667</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45961.277710416667</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45961.277710416667</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45961.277710416667</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45961.277710416667</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45961.277710416667</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45961.277710416667</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45961.277710416667</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45961.277710416667</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45961.277710416667</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45961.277710416667</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45961.277710416667</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45961.277710416667</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45961.277710416667</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45961.277710416667</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45961.277710416667</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45961.277710416667</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45961.277710416667</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45961.277710416667</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45961.277710416667</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45961.277710416667</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45961.277710416667</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45961.277710416667</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45961.277710416667</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45961.277710416667</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45961.277710416667</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45961.277710416667</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45961.277710416667</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45961.277710416667</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45961.277710416667</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45961.277710416667</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45961.277710416667</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45961.277710416667</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45961.277710416667</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45961.277710416667</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45961.277710416667</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45961.277710416667</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45961.277710416667</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45961.277710416667</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45961.277710416667</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45961.277710416667</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45961.277710416667</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45961.277710416667</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45961.277710416667</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45961.277710416667</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45961.277710416667</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45961.277710416667</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45961.277710416667</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45961.277710416667</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45961.277710416667</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45961.277710416667</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45961.277710416667</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45961.277710416667</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45961.277710416667</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45961.277710416667</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45961.277710416667</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45961.277710416667</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45961.277710416667</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45961.277710416667</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45961.277710416667</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45961.277710416667</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45961.277710416667</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45961.277710416667</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45961.277710416667</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45961.277710416667</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45961.277710416667</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45961.277710416667</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45961.277710416667</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45961.277710416667</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45961.277710416667</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45961.277710416667</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45961.277710416667</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45961.277710416667</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45961.277710416667</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45961.277710416667</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45961.277710416667</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45961.277710416667</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45961.277710416667</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45961.277710416667</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45961.277710416667</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45961.277710416667</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45961.277710416667</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45961.277710416667</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45961.277710416667</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45961.277710416667</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45961.277710416667</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45961.277710416667</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45961.277710416667</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45961.277710416667</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45961.277710416667</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45961.277710416667</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45961.277710416667</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45961.277710416667</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45961.277710416667</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45961.277710416667</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45961.277710416667</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45961.277710416667</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45961.277710416667</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45961.277710416667</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45961.277710416667</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45961.277710416667</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45961.277710416667</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45961.277710416667</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45961.277710416667</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45961.277710416667</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45961.277710416667</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45961.277710416667</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45961.277710416667</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45961.277710416667</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45961.277710416667</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45961.277710416667</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45961.277710416667</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45961.277710416667</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45961.277710416667</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45961.277710416667</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45961.277710416667</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45961.277710416667</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45961.277710416667</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45961.277710416667</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45961.277710416667</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45961.277710416667</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45961.277710416667</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45961.277710416667</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45961.277710416667</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45961.277710416667</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45961.277710416667</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45961.277710416667</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45961.277710416667</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45961.277710416667</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45961.277710416667</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45961.277710416667</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45961.277710416667</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45961.277710416667</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45961.277710416667</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45961.277710416667</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45961.277710416667</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45961.277710416667</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45961.277710416667</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45961.277710416667</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45961.277710416667</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45961.277710416667</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45961.277710416667</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45961.277710416667</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45961.277710416667</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45961.277710416667</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45961.277710416667</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45961.277710416667</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45961.277710416667</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45961.277710416667</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45961.277710416667</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45961.277710416667</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45961.277710416667</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45961.277710416667</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45961.277710416667</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45961.277710416667</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45961.277710416667</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45961.277710416667</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45961.277710416667</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45961.277710416667</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45961.277710416667</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45961.277710416667</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45961.277710416667</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45961.277710416667</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45961.277710416667</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45961.277710416667</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45961.277710416667</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45961.277710416667</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45961.277710416667</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45961.277710416667</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45961.277710416667</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45961.277710416667</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45961.277710416667</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45961.277710416667</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45961.277710416667</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45961.277710416667</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45961.277710416667</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45961.277710416667</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45961.277710416667</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45961.277710416667</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45961.277710416667</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45961.277710416667</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45961.277710416667</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45961.277710416667</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45961.277710416667</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45961.277710416667</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45961.277710416667</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45961.277710416667</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45961.277710416667</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45961.277710416667</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45961.277710416667</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45961.277710416667</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45961.277710416667</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45961.277710416667</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45961.277710416667</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45961.277710416667</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45961.277710416667</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45961.277710416667</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45961.277710416667</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45961.277710416667</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45961.277710416667</v>
      </c>
      <c r="H395" s="159"/>
      <c r="I395" s="158" t="str">
        <f>IFERROR(VLOOKUP(D395,DB!A:F,6,0),"")</f>
        <v/>
      </c>
      <c r="J395" s="158" t="str">
        <f>IFERROR(VLOOKUP(D395,DB!A:G,7,0),"")</f>
        <v/>
      </c>
      <c r="K395" s="158"/>
      <c r="L395" s="158" t="str">
        <f>IFERROR(VLOOKUP(D395,DB!A:I,9,0),"")</f>
        <v/>
      </c>
    </row>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5" ht="15"/>
    <row r="506" ht="15"/>
    <row r="508" ht="15"/>
    <row r="509" ht="15"/>
    <row r="510" ht="15"/>
    <row r="511" ht="15"/>
    <row r="513" ht="15"/>
    <row r="514" ht="15"/>
    <row r="521" ht="15"/>
    <row r="522" ht="15"/>
    <row r="523" ht="15"/>
    <row r="524" ht="15"/>
    <row r="525" ht="15"/>
    <row r="526" ht="15"/>
    <row r="529" ht="15"/>
    <row r="530" ht="15"/>
    <row r="531" ht="15"/>
    <row r="532" ht="15"/>
    <row r="533" ht="15"/>
    <row r="534" ht="15"/>
    <row r="535" ht="15"/>
    <row r="536" ht="15"/>
    <row r="537" ht="15"/>
    <row r="538" ht="15"/>
    <row r="539" ht="15"/>
    <row r="540"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6" ht="15"/>
    <row r="597" ht="15"/>
    <row r="634" ht="15"/>
    <row r="635" ht="15"/>
    <row r="636" ht="15"/>
    <row r="637" ht="15"/>
    <row r="638" ht="15"/>
    <row r="639" ht="15"/>
    <row r="640" ht="15"/>
    <row r="641" ht="15"/>
    <row r="642" ht="15"/>
    <row r="643"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4" ht="15"/>
    <row r="725" ht="15"/>
    <row r="726" ht="15"/>
    <row r="728" ht="15"/>
    <row r="729"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2" ht="15"/>
    <row r="763" ht="15"/>
    <row r="933" ht="15"/>
    <row r="934" ht="15"/>
    <row r="935" ht="15"/>
    <row r="936" ht="15"/>
    <row r="937" ht="15"/>
    <row r="938" ht="15"/>
    <row r="944" ht="15"/>
    <row r="945" ht="15"/>
    <row r="946" ht="15"/>
    <row r="947" ht="15"/>
    <row r="948" ht="15"/>
    <row r="949" ht="15"/>
    <row r="950"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1" ht="15"/>
    <row r="1002" ht="15"/>
    <row r="1008" ht="15"/>
    <row r="1009" ht="15"/>
    <row r="1011" ht="15"/>
    <row r="1012" ht="15"/>
    <row r="1013" ht="15"/>
    <row r="1014" ht="15"/>
    <row r="1015" ht="15"/>
    <row r="1016" ht="15"/>
    <row r="1017" ht="15"/>
    <row r="1019" ht="15"/>
    <row r="1020" ht="15"/>
    <row r="1021"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90" ht="15"/>
    <row r="1091" ht="15"/>
    <row r="1092" ht="15"/>
    <row r="1093" ht="15"/>
    <row r="1094" ht="15"/>
    <row r="1095" ht="15"/>
    <row r="1096" ht="15"/>
    <row r="1097" ht="15"/>
    <row r="1098" ht="15"/>
    <row r="1099" ht="15"/>
    <row r="1100" ht="15"/>
    <row r="1101" ht="15"/>
    <row r="1102" ht="15"/>
    <row r="1103" ht="15"/>
    <row r="1105" ht="15"/>
    <row r="1106" ht="15"/>
    <row r="1107" ht="15"/>
    <row r="1108" ht="15"/>
    <row r="1109" ht="15"/>
    <row r="1110" ht="15"/>
    <row r="1111" ht="15"/>
    <row r="1112" ht="15"/>
    <row r="1113" ht="15"/>
    <row r="1114" ht="15"/>
    <row r="1115" ht="15"/>
    <row r="1116" ht="15"/>
    <row r="1119" ht="15"/>
    <row r="1120" ht="15"/>
    <row r="1121" ht="15"/>
    <row r="1122" ht="15"/>
    <row r="1123" ht="15"/>
    <row r="1124" ht="15"/>
    <row r="1125" ht="15"/>
    <row r="1127" ht="15"/>
    <row r="1128" ht="15"/>
    <row r="1129" ht="15"/>
    <row r="1130" ht="15"/>
    <row r="1131" ht="15"/>
    <row r="1132" ht="15"/>
    <row r="1133" ht="15"/>
    <row r="1134" ht="15"/>
    <row r="1135" ht="15"/>
    <row r="1136" ht="15"/>
    <row r="1137" ht="15"/>
    <row r="1139" ht="15"/>
    <row r="1140" ht="15"/>
    <row r="1141" ht="15"/>
    <row r="1142" ht="15"/>
    <row r="1143" ht="15"/>
    <row r="1144" ht="15"/>
    <row r="1145" ht="15"/>
    <row r="1146" ht="15"/>
    <row r="1147" ht="15"/>
    <row r="1148" ht="15"/>
    <row r="1156" ht="15"/>
    <row r="1157" ht="15"/>
    <row r="1160" ht="15"/>
    <row r="1161" ht="15"/>
    <row r="1162" ht="15"/>
    <row r="1163" ht="15"/>
    <row r="1164" ht="15"/>
    <row r="1165" ht="15"/>
    <row r="1166" ht="15"/>
    <row r="1167" ht="15"/>
    <row r="1170" ht="15"/>
    <row r="1171" ht="15"/>
    <row r="1172" ht="15"/>
    <row r="1173" ht="15"/>
    <row r="1174" ht="15"/>
    <row r="1175" ht="15"/>
    <row r="1176" ht="15"/>
    <row r="1177" ht="15"/>
    <row r="1178" ht="15"/>
    <row r="1179" ht="15"/>
    <row r="1180" ht="15"/>
    <row r="1181" ht="15"/>
    <row r="1183" ht="15"/>
    <row r="1184" ht="15"/>
    <row r="1185" ht="15"/>
    <row r="1188" ht="15"/>
    <row r="1190" ht="15"/>
    <row r="1192" ht="15"/>
    <row r="1195" ht="15"/>
    <row r="1196" ht="15"/>
    <row r="1197" ht="15"/>
    <row r="1199" ht="15"/>
    <row r="1201" ht="15"/>
    <row r="1202" ht="15"/>
    <row r="1203" ht="15"/>
    <row r="1204" ht="15"/>
    <row r="1205" ht="15"/>
    <row r="1207" ht="15"/>
    <row r="1208" ht="15"/>
    <row r="1209" ht="15"/>
    <row r="1210" ht="15"/>
    <row r="1212" ht="15"/>
    <row r="1214" ht="15"/>
    <row r="1215" ht="15"/>
    <row r="1217" ht="15"/>
    <row r="1218" ht="15"/>
    <row r="1219" ht="15"/>
    <row r="1220" ht="15"/>
    <row r="1222" ht="15"/>
    <row r="1224" ht="15"/>
    <row r="1225" ht="15"/>
    <row r="1226" ht="15"/>
    <row r="1227" ht="15"/>
    <row r="1229" ht="15"/>
    <row r="1230" ht="15"/>
    <row r="1231" ht="15"/>
    <row r="1232" ht="15"/>
    <row r="1233" ht="15"/>
    <row r="1234" ht="15"/>
    <row r="1235" ht="15"/>
    <row r="1238" ht="15"/>
    <row r="1240" ht="15"/>
    <row r="1241" ht="15"/>
    <row r="1242" ht="15"/>
    <row r="1243" ht="15"/>
    <row r="1244" ht="15"/>
    <row r="1245" ht="15"/>
    <row r="1246" ht="15"/>
    <row r="1247" ht="15"/>
    <row r="1250" ht="15"/>
    <row r="1251" ht="15"/>
    <row r="1253" ht="15"/>
    <row r="1255" ht="15"/>
    <row r="1256" ht="15"/>
    <row r="1257" ht="15"/>
    <row r="1258" ht="15"/>
    <row r="1259" ht="15"/>
    <row r="1263" ht="15"/>
    <row r="1264" ht="15"/>
    <row r="1266" ht="15"/>
    <row r="1267" ht="15"/>
    <row r="1270" ht="15"/>
    <row r="1271" ht="15"/>
    <row r="1275" ht="15"/>
    <row r="1282" ht="15"/>
  </sheetData>
  <dataValidations count="2">
    <dataValidation allowBlank="1" showInputMessage="1" showErrorMessage="1" sqref="E1" xr:uid="{920C6338-E771-4DAE-8C89-92A9093EA4DE}"/>
    <dataValidation type="list" allowBlank="1" showInputMessage="1" showErrorMessage="1" sqref="E2:E395"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50"/>
  <sheetViews>
    <sheetView tabSelected="1" workbookViewId="0">
      <selection activeCell="D3" sqref="D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45961.277710416667</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45961.277710416667</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45961.277710416667</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45961.277710416667</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45961.277710416667</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45961.277710416667</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45961.277710416667</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45961.277710416667</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45961.277710416667</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45961.277710416667</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45961.277710416667</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45961.277710416667</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45961.277710416667</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45961.277710416667</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45961.277710416667</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45961.277710416667</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45961.277710416667</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45961.277710416667</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45961.277710416667</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45961.277710416667</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45961.277710416667</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45961.277710416667</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45961.277710416667</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45961.277710416667</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45961.277710416667</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45961.277710416667</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45961.277710416667</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45961.277710416667</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45961.277710416667</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45961.277710416667</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45961.277710416667</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45961.277710416667</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45961.277710416667</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45961.277710416667</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45961.277710416667</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45961.277710416667</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45961.277710416667</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45961.277710416667</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45961.277710416667</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45961.277710416667</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45961.277710416667</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45961.277710416667</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45961.277710416667</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45961.277710416667</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45961.277710416667</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45961.277710416667</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45961.277710416667</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45961.277710416667</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45961.277710416667</v>
      </c>
      <c r="H50" s="107"/>
      <c r="I50" s="103" t="str">
        <f>IFERROR(VLOOKUP(D50,DB!A:F,6,0),"")</f>
        <v/>
      </c>
      <c r="J50" s="102" t="str">
        <f>IFERROR(VLOOKUP(D50,DB!A:G,7,0),"")</f>
        <v/>
      </c>
      <c r="K50" s="108"/>
      <c r="L50" s="109" t="str">
        <f>IFERROR(VLOOKUP(D50,DB!A:I,9,0),"")</f>
        <v/>
      </c>
    </row>
  </sheetData>
  <dataValidations count="2">
    <dataValidation allowBlank="1" showInputMessage="1" showErrorMessage="1" sqref="E1" xr:uid="{380493DB-286A-4683-AF55-C78F04945A49}"/>
    <dataValidation type="list" allowBlank="1" showInputMessage="1" showErrorMessage="1" sqref="E2:E50"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2025-10-31T04:40:25Z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